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9.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0.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1.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2.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4.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43.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4.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45.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46.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47.xml" ContentType="application/vnd.openxmlformats-officedocument.drawingml.chartshapes+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50.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5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52.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5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54.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5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5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5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5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5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pmurphy\Dropbox\UNICEF at ICASA 2015\Stats Update\StatsUp2015_excel\"/>
    </mc:Choice>
  </mc:AlternateContent>
  <workbookProtection workbookAlgorithmName="SHA-512" workbookHashValue="uHjNZLrudfV9J/32rWSjTUckxbF6ws4HQn7T/PUNmHdHkWStxL4Exhc5QUs2iMEgBSREVFB6ezaViiD7VUPDcQ==" workbookSaltValue="amN+Go5f+z7e0+fTb6cwEw==" workbookSpinCount="100000" lockStructure="1"/>
  <bookViews>
    <workbookView xWindow="0" yWindow="0" windowWidth="18960" windowHeight="9900" tabRatio="707"/>
  </bookViews>
  <sheets>
    <sheet name="Summary Table" sheetId="92" r:id="rId1"/>
    <sheet name="PMTCT coverage" sheetId="54" r:id="rId2"/>
    <sheet name="PMTCT regimen" sheetId="4" r:id="rId3"/>
    <sheet name="New Infects_trends" sheetId="71" r:id="rId4"/>
    <sheet name="PMTCT_GP_NI-reduction" sheetId="67" state="hidden" r:id="rId5"/>
    <sheet name="HIV Pop_0-14" sheetId="110" r:id="rId6"/>
    <sheet name="HIV Pop_0-14_All regions" sheetId="121" r:id="rId7"/>
    <sheet name="HIV Pop_0-14_Region" sheetId="95" r:id="rId8"/>
    <sheet name="New Infects_0-14" sheetId="112" r:id="rId9"/>
    <sheet name="New Infections_0-14_Regions" sheetId="122" r:id="rId10"/>
    <sheet name="New Infections_0-14_Region" sheetId="62" r:id="rId11"/>
    <sheet name="AIDS Deaths_0-14" sheetId="114" r:id="rId12"/>
    <sheet name="AIDS Death_0-14_Regions" sheetId="126" r:id="rId13"/>
    <sheet name="AIDS Deaths_0-14_Region" sheetId="65" r:id="rId14"/>
    <sheet name="PMTCT_PedART_All regions" sheetId="17" r:id="rId15"/>
    <sheet name="PMTCT_PedART_Region" sheetId="56" r:id="rId16"/>
    <sheet name="ART Gap" sheetId="57" r:id="rId17"/>
    <sheet name="PMTCT_EID_All regions" sheetId="29" r:id="rId18"/>
    <sheet name="PMTCT_EID_Region" sheetId="58" r:id="rId19"/>
    <sheet name="PMTCT_InfantARVs_All regions" sheetId="14" r:id="rId20"/>
    <sheet name="PMTCT_Infant ARVs_Region" sheetId="59" r:id="rId21"/>
    <sheet name="PMTCT_All regions_Cotrim" sheetId="16" r:id="rId22"/>
    <sheet name="PMTCT_CTX_Region" sheetId="60" r:id="rId23"/>
    <sheet name="DPT_EID" sheetId="45" r:id="rId24"/>
    <sheet name="Summary Table_Ados" sheetId="103" r:id="rId25"/>
    <sheet name="HIV Pop_10-19" sheetId="116" r:id="rId26"/>
    <sheet name="HIV Pop_10-19_Regions" sheetId="123" r:id="rId27"/>
    <sheet name="HIV Pop_10-19_Region" sheetId="61" r:id="rId28"/>
    <sheet name="New Infects_15-19" sheetId="117" r:id="rId29"/>
    <sheet name="New Infections_15-19_Regions" sheetId="124" r:id="rId30"/>
    <sheet name="New Infections_15-19_Region" sheetId="80" r:id="rId31"/>
    <sheet name="New Infects trend_ados_Region" sheetId="72" r:id="rId32"/>
    <sheet name="AIDS Deaths_by age grps_Region" sheetId="73" r:id="rId33"/>
    <sheet name="AIDS Deaths_10-19" sheetId="119" r:id="rId34"/>
    <sheet name="AIDS Death_10-19_Regions" sheetId="125" r:id="rId35"/>
    <sheet name="AIDS Death_10-19_Region" sheetId="100" r:id="rId36"/>
    <sheet name="Adolescent ART coverage" sheetId="81" r:id="rId37"/>
    <sheet name="Comp_Know" sheetId="85" r:id="rId38"/>
    <sheet name="Sex by 15" sheetId="90" r:id="rId39"/>
    <sheet name="Mult Partners" sheetId="88" r:id="rId40"/>
    <sheet name="Mult Partners_Condoms" sheetId="89" r:id="rId41"/>
    <sheet name="High Risk Sex" sheetId="86" r:id="rId42"/>
    <sheet name="High Risk Sex_Condoms" sheetId="87" r:id="rId43"/>
    <sheet name="Testing by 12mos" sheetId="91" r:id="rId44"/>
    <sheet name="Circumcision" sheetId="83" r:id="rId4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126" l="1"/>
  <c r="C48" i="126"/>
  <c r="D46" i="126"/>
  <c r="C46" i="126"/>
  <c r="D45" i="126"/>
  <c r="C45" i="126"/>
  <c r="D44" i="126"/>
  <c r="C44" i="126"/>
  <c r="D43" i="126"/>
  <c r="C43" i="126"/>
  <c r="D42" i="126"/>
  <c r="C42" i="126"/>
  <c r="D41" i="126"/>
  <c r="C41" i="126"/>
  <c r="D40" i="126"/>
  <c r="C40" i="126"/>
  <c r="D39" i="126"/>
  <c r="C39" i="126"/>
  <c r="D48" i="125"/>
  <c r="C48" i="125"/>
  <c r="D46" i="125"/>
  <c r="C46" i="125"/>
  <c r="D45" i="125"/>
  <c r="C45" i="125"/>
  <c r="D44" i="125"/>
  <c r="C44" i="125"/>
  <c r="D43" i="125"/>
  <c r="C43" i="125"/>
  <c r="D42" i="125"/>
  <c r="C42" i="125"/>
  <c r="D41" i="125"/>
  <c r="C41" i="125"/>
  <c r="D40" i="125"/>
  <c r="C40" i="125"/>
  <c r="D39" i="125"/>
  <c r="C39" i="125"/>
  <c r="D47" i="124"/>
  <c r="C47" i="124"/>
  <c r="D46" i="124"/>
  <c r="C46" i="124"/>
  <c r="D45" i="124"/>
  <c r="C45" i="124"/>
  <c r="D44" i="124"/>
  <c r="C44" i="124"/>
  <c r="D43" i="124"/>
  <c r="C43" i="124"/>
  <c r="D42" i="124"/>
  <c r="C42" i="124"/>
  <c r="D41" i="124"/>
  <c r="C41" i="124"/>
  <c r="D40" i="124"/>
  <c r="C40" i="124"/>
  <c r="D39" i="124"/>
  <c r="C39" i="124"/>
  <c r="D47" i="122"/>
  <c r="C47" i="122"/>
  <c r="D46" i="122"/>
  <c r="C46" i="122"/>
  <c r="D45" i="122"/>
  <c r="C45" i="122"/>
  <c r="D44" i="122"/>
  <c r="C44" i="122"/>
  <c r="D43" i="122"/>
  <c r="C43" i="122"/>
  <c r="D42" i="122"/>
  <c r="C42" i="122"/>
  <c r="D41" i="122"/>
  <c r="C41" i="122"/>
  <c r="D40" i="122"/>
  <c r="C40" i="122"/>
  <c r="D39" i="122"/>
  <c r="C39" i="122"/>
  <c r="D49" i="121"/>
  <c r="C49" i="121"/>
  <c r="D47" i="121"/>
  <c r="C47" i="121"/>
  <c r="D46" i="121"/>
  <c r="C46" i="121"/>
  <c r="D45" i="121"/>
  <c r="C45" i="121"/>
  <c r="D44" i="121"/>
  <c r="C44" i="121"/>
  <c r="D43" i="121"/>
  <c r="C43" i="121"/>
  <c r="D42" i="121"/>
  <c r="C42" i="121"/>
  <c r="D41" i="121"/>
  <c r="C41" i="121"/>
  <c r="D40" i="121"/>
  <c r="C40" i="121"/>
  <c r="D51" i="100" l="1"/>
  <c r="D46" i="100"/>
  <c r="D48" i="100"/>
  <c r="D56" i="100"/>
  <c r="D54" i="100"/>
  <c r="D55" i="100"/>
  <c r="D50" i="100"/>
  <c r="D44" i="100"/>
  <c r="D49" i="100"/>
  <c r="D57" i="100"/>
  <c r="D47" i="100"/>
  <c r="D45" i="100"/>
  <c r="D39" i="100"/>
  <c r="D53" i="100"/>
  <c r="D42" i="100"/>
  <c r="D58" i="100"/>
  <c r="D43" i="100"/>
  <c r="D40" i="100"/>
  <c r="D41" i="100"/>
  <c r="D60" i="100"/>
  <c r="D52" i="100"/>
  <c r="C51" i="100"/>
  <c r="C46" i="100"/>
  <c r="C48" i="100"/>
  <c r="C56" i="100"/>
  <c r="C54" i="100"/>
  <c r="C55" i="100"/>
  <c r="C50" i="100"/>
  <c r="C44" i="100"/>
  <c r="C49" i="100"/>
  <c r="C57" i="100"/>
  <c r="C47" i="100"/>
  <c r="C45" i="100"/>
  <c r="C39" i="100"/>
  <c r="C53" i="100"/>
  <c r="C42" i="100"/>
  <c r="C58" i="100"/>
  <c r="C43" i="100"/>
  <c r="C40" i="100"/>
  <c r="C41" i="100"/>
  <c r="C60" i="100"/>
  <c r="D49" i="80" l="1"/>
  <c r="D42" i="80"/>
  <c r="D44" i="80"/>
  <c r="D56" i="80"/>
  <c r="D52" i="80"/>
  <c r="D55" i="80"/>
  <c r="D46" i="80"/>
  <c r="D45" i="80"/>
  <c r="D50" i="80"/>
  <c r="D57" i="80"/>
  <c r="D47" i="80"/>
  <c r="D48" i="80"/>
  <c r="D39" i="80"/>
  <c r="D53" i="80"/>
  <c r="D43" i="80"/>
  <c r="D58" i="80"/>
  <c r="D41" i="80"/>
  <c r="D40" i="80"/>
  <c r="D51" i="80"/>
  <c r="D60" i="80"/>
  <c r="D54" i="80"/>
  <c r="C49" i="80"/>
  <c r="C42" i="80"/>
  <c r="C44" i="80"/>
  <c r="C56" i="80"/>
  <c r="C52" i="80"/>
  <c r="C55" i="80"/>
  <c r="C46" i="80"/>
  <c r="C45" i="80"/>
  <c r="C50" i="80"/>
  <c r="C57" i="80"/>
  <c r="C47" i="80"/>
  <c r="C48" i="80"/>
  <c r="C39" i="80"/>
  <c r="C53" i="80"/>
  <c r="C43" i="80"/>
  <c r="C58" i="80"/>
  <c r="C41" i="80"/>
  <c r="C40" i="80"/>
  <c r="C51" i="80"/>
  <c r="D48" i="61"/>
  <c r="D49" i="61"/>
  <c r="D54" i="61"/>
  <c r="D44" i="61"/>
  <c r="D43" i="61"/>
  <c r="D59" i="61"/>
  <c r="D50" i="61"/>
  <c r="D56" i="61"/>
  <c r="D58" i="61"/>
  <c r="D41" i="61"/>
  <c r="D46" i="61"/>
  <c r="D51" i="61"/>
  <c r="D55" i="61"/>
  <c r="D40" i="61"/>
  <c r="D45" i="61"/>
  <c r="D42" i="61"/>
  <c r="D57" i="61"/>
  <c r="D52" i="61"/>
  <c r="D47" i="61"/>
  <c r="D61" i="61"/>
  <c r="D53" i="61"/>
  <c r="C61" i="61"/>
  <c r="C48" i="61"/>
  <c r="C49" i="61"/>
  <c r="C54" i="61"/>
  <c r="C44" i="61"/>
  <c r="C43" i="61"/>
  <c r="C59" i="61"/>
  <c r="C50" i="61"/>
  <c r="C56" i="61"/>
  <c r="C58" i="61"/>
  <c r="C41" i="61"/>
  <c r="C46" i="61"/>
  <c r="C51" i="61"/>
  <c r="C55" i="61"/>
  <c r="C40" i="61"/>
  <c r="C45" i="61"/>
  <c r="C42" i="61"/>
  <c r="C57" i="61"/>
  <c r="C52" i="61"/>
  <c r="C47" i="61"/>
  <c r="D50" i="65" l="1"/>
  <c r="D46" i="65"/>
  <c r="D51" i="65"/>
  <c r="D57" i="65"/>
  <c r="D54" i="65"/>
  <c r="D58" i="65"/>
  <c r="D52" i="65"/>
  <c r="D45" i="65"/>
  <c r="D44" i="65"/>
  <c r="D55" i="65"/>
  <c r="D47" i="65"/>
  <c r="D48" i="65"/>
  <c r="D39" i="65"/>
  <c r="D53" i="65"/>
  <c r="D41" i="65"/>
  <c r="D56" i="65"/>
  <c r="D43" i="65"/>
  <c r="D40" i="65"/>
  <c r="D42" i="65"/>
  <c r="D60" i="65"/>
  <c r="D49" i="65"/>
  <c r="C60" i="65"/>
  <c r="C50" i="65"/>
  <c r="C46" i="65"/>
  <c r="C51" i="65"/>
  <c r="C57" i="65"/>
  <c r="C54" i="65"/>
  <c r="C58" i="65"/>
  <c r="C52" i="65"/>
  <c r="C45" i="65"/>
  <c r="C44" i="65"/>
  <c r="C55" i="65"/>
  <c r="C47" i="65"/>
  <c r="C48" i="65"/>
  <c r="C39" i="65"/>
  <c r="C53" i="65"/>
  <c r="C41" i="65"/>
  <c r="C56" i="65"/>
  <c r="C43" i="65"/>
  <c r="C40" i="65"/>
  <c r="C42" i="65"/>
  <c r="C52" i="62"/>
  <c r="C45" i="62"/>
  <c r="C50" i="62"/>
  <c r="C53" i="62"/>
  <c r="C55" i="62"/>
  <c r="C58" i="62"/>
  <c r="C49" i="62"/>
  <c r="C48" i="62"/>
  <c r="C42" i="62"/>
  <c r="C57" i="62"/>
  <c r="C46" i="62"/>
  <c r="C51" i="62"/>
  <c r="C40" i="62"/>
  <c r="C54" i="62"/>
  <c r="C41" i="62"/>
  <c r="C56" i="62"/>
  <c r="C43" i="62"/>
  <c r="C39" i="62"/>
  <c r="C44" i="62"/>
  <c r="C60" i="62"/>
  <c r="D52" i="62"/>
  <c r="D45" i="62"/>
  <c r="D50" i="62"/>
  <c r="D53" i="62"/>
  <c r="D55" i="62"/>
  <c r="D58" i="62"/>
  <c r="D49" i="62"/>
  <c r="D48" i="62"/>
  <c r="D42" i="62"/>
  <c r="D57" i="62"/>
  <c r="D46" i="62"/>
  <c r="D51" i="62"/>
  <c r="D40" i="62"/>
  <c r="D54" i="62"/>
  <c r="D41" i="62"/>
  <c r="D56" i="62"/>
  <c r="D43" i="62"/>
  <c r="D39" i="62"/>
  <c r="D44" i="62"/>
  <c r="D60" i="62"/>
  <c r="D47" i="62"/>
  <c r="D42" i="95"/>
  <c r="D52" i="95"/>
  <c r="D48" i="95"/>
  <c r="D50" i="95"/>
  <c r="D58" i="95"/>
  <c r="D55" i="95"/>
  <c r="D59" i="95"/>
  <c r="D51" i="95"/>
  <c r="D44" i="95"/>
  <c r="D45" i="95"/>
  <c r="D57" i="95"/>
  <c r="D46" i="95"/>
  <c r="D47" i="95"/>
  <c r="D41" i="95"/>
  <c r="D54" i="95"/>
  <c r="D43" i="95"/>
  <c r="D56" i="95"/>
  <c r="D49" i="95"/>
  <c r="D40" i="95"/>
  <c r="C52" i="95"/>
  <c r="C48" i="95"/>
  <c r="C50" i="95"/>
  <c r="C58" i="95"/>
  <c r="C55" i="95"/>
  <c r="C59" i="95"/>
  <c r="C51" i="95"/>
  <c r="C44" i="95"/>
  <c r="C45" i="95"/>
  <c r="C57" i="95"/>
  <c r="C46" i="95"/>
  <c r="C47" i="95"/>
  <c r="C41" i="95"/>
  <c r="C54" i="95"/>
  <c r="C43" i="95"/>
  <c r="C56" i="95"/>
  <c r="C49" i="95"/>
  <c r="C40" i="95"/>
  <c r="C42" i="95"/>
  <c r="F30" i="60"/>
  <c r="F32" i="60"/>
  <c r="F33" i="60"/>
  <c r="F31" i="60"/>
  <c r="E30" i="60"/>
  <c r="E32" i="60"/>
  <c r="E33" i="60"/>
  <c r="E31" i="60"/>
  <c r="F33" i="59"/>
  <c r="F31" i="59"/>
  <c r="F30" i="59"/>
  <c r="F32" i="59"/>
  <c r="E33" i="59"/>
  <c r="E31" i="59"/>
  <c r="E30" i="59"/>
  <c r="E32" i="59"/>
  <c r="F31" i="58"/>
  <c r="F32" i="58"/>
  <c r="F30" i="58"/>
  <c r="F33" i="58"/>
  <c r="E31" i="58"/>
  <c r="E32" i="58"/>
  <c r="E30" i="58"/>
  <c r="E33" i="58"/>
  <c r="D41" i="67" l="1"/>
  <c r="E41" i="67" s="1"/>
  <c r="D43" i="67"/>
  <c r="E43" i="67" s="1"/>
  <c r="D42" i="67"/>
  <c r="E42" i="67" s="1"/>
  <c r="D44" i="67"/>
  <c r="E44" i="67" s="1"/>
  <c r="C54" i="80" l="1"/>
  <c r="C53" i="61" l="1"/>
  <c r="C49" i="65" l="1"/>
  <c r="C47" i="62"/>
  <c r="D53" i="95" l="1"/>
  <c r="D61" i="95"/>
  <c r="C61" i="95"/>
  <c r="C53" i="95"/>
  <c r="J61" i="119" l="1"/>
  <c r="I61" i="119"/>
  <c r="E61" i="119"/>
  <c r="D61" i="119"/>
  <c r="H60" i="119"/>
  <c r="J60" i="119" s="1"/>
  <c r="C60" i="119"/>
  <c r="D60" i="119" s="1"/>
  <c r="J59" i="119"/>
  <c r="I59" i="119"/>
  <c r="E59" i="119"/>
  <c r="D59" i="119"/>
  <c r="J58" i="119"/>
  <c r="I58" i="119"/>
  <c r="E58" i="119"/>
  <c r="D58" i="119"/>
  <c r="J57" i="119"/>
  <c r="I57" i="119"/>
  <c r="E57" i="119"/>
  <c r="D57" i="119"/>
  <c r="J56" i="119"/>
  <c r="I56" i="119"/>
  <c r="E56" i="119"/>
  <c r="D56" i="119"/>
  <c r="J55" i="119"/>
  <c r="I55" i="119"/>
  <c r="E55" i="119"/>
  <c r="D55" i="119"/>
  <c r="J54" i="119"/>
  <c r="I54" i="119"/>
  <c r="E54" i="119"/>
  <c r="D54" i="119"/>
  <c r="J53" i="119"/>
  <c r="I53" i="119"/>
  <c r="E53" i="119"/>
  <c r="D53" i="119"/>
  <c r="J52" i="119"/>
  <c r="I52" i="119"/>
  <c r="E52" i="119"/>
  <c r="D52" i="119"/>
  <c r="J51" i="119"/>
  <c r="I51" i="119"/>
  <c r="E51" i="119"/>
  <c r="D51" i="119"/>
  <c r="J50" i="119"/>
  <c r="I50" i="119"/>
  <c r="E50" i="119"/>
  <c r="D50" i="119"/>
  <c r="J49" i="119"/>
  <c r="I49" i="119"/>
  <c r="E49" i="119"/>
  <c r="D49" i="119"/>
  <c r="J48" i="119"/>
  <c r="I48" i="119"/>
  <c r="E48" i="119"/>
  <c r="D48" i="119"/>
  <c r="J47" i="119"/>
  <c r="I47" i="119"/>
  <c r="E47" i="119"/>
  <c r="D47" i="119"/>
  <c r="J46" i="119"/>
  <c r="I46" i="119"/>
  <c r="E46" i="119"/>
  <c r="D46" i="119"/>
  <c r="J45" i="119"/>
  <c r="I45" i="119"/>
  <c r="E45" i="119"/>
  <c r="D45" i="119"/>
  <c r="J44" i="119"/>
  <c r="I44" i="119"/>
  <c r="E44" i="119"/>
  <c r="D44" i="119"/>
  <c r="J43" i="119"/>
  <c r="I43" i="119"/>
  <c r="E43" i="119"/>
  <c r="D43" i="119"/>
  <c r="J42" i="119"/>
  <c r="I42" i="119"/>
  <c r="E42" i="119"/>
  <c r="D42" i="119"/>
  <c r="J41" i="119"/>
  <c r="I41" i="119"/>
  <c r="E41" i="119"/>
  <c r="D41" i="119"/>
  <c r="J40" i="119"/>
  <c r="I40" i="119"/>
  <c r="E40" i="119"/>
  <c r="D40" i="119"/>
  <c r="E60" i="119" l="1"/>
  <c r="I60" i="119"/>
  <c r="P62" i="117"/>
  <c r="R62" i="117" s="1"/>
  <c r="Q61" i="117"/>
  <c r="F61" i="117"/>
  <c r="E61" i="117"/>
  <c r="Q60" i="117"/>
  <c r="D60" i="117"/>
  <c r="F60" i="117" s="1"/>
  <c r="Q59" i="117"/>
  <c r="F59" i="117"/>
  <c r="E59" i="117"/>
  <c r="Q58" i="117"/>
  <c r="F58" i="117"/>
  <c r="E58" i="117"/>
  <c r="Q57" i="117"/>
  <c r="F57" i="117"/>
  <c r="E57" i="117"/>
  <c r="Q56" i="117"/>
  <c r="F56" i="117"/>
  <c r="E56" i="117"/>
  <c r="Q55" i="117"/>
  <c r="F55" i="117"/>
  <c r="E55" i="117"/>
  <c r="Q54" i="117"/>
  <c r="F54" i="117"/>
  <c r="E54" i="117"/>
  <c r="Q53" i="117"/>
  <c r="F53" i="117"/>
  <c r="E53" i="117"/>
  <c r="Q52" i="117"/>
  <c r="F52" i="117"/>
  <c r="E52" i="117"/>
  <c r="Q51" i="117"/>
  <c r="F51" i="117"/>
  <c r="E51" i="117"/>
  <c r="Q50" i="117"/>
  <c r="F50" i="117"/>
  <c r="E50" i="117"/>
  <c r="Q49" i="117"/>
  <c r="F49" i="117"/>
  <c r="E49" i="117"/>
  <c r="Q48" i="117"/>
  <c r="F48" i="117"/>
  <c r="E48" i="117"/>
  <c r="Q47" i="117"/>
  <c r="F47" i="117"/>
  <c r="E47" i="117"/>
  <c r="Q46" i="117"/>
  <c r="F46" i="117"/>
  <c r="E46" i="117"/>
  <c r="Q45" i="117"/>
  <c r="F45" i="117"/>
  <c r="E45" i="117"/>
  <c r="Q44" i="117"/>
  <c r="F44" i="117"/>
  <c r="E44" i="117"/>
  <c r="Q43" i="117"/>
  <c r="F43" i="117"/>
  <c r="E43" i="117"/>
  <c r="Q42" i="117"/>
  <c r="F42" i="117"/>
  <c r="E42" i="117"/>
  <c r="Q41" i="117"/>
  <c r="F41" i="117"/>
  <c r="E41" i="117"/>
  <c r="F40" i="117"/>
  <c r="E40" i="117"/>
  <c r="J62" i="116"/>
  <c r="I62" i="116"/>
  <c r="E62" i="116"/>
  <c r="D62" i="116"/>
  <c r="H61" i="116"/>
  <c r="I61" i="116" s="1"/>
  <c r="E61" i="116"/>
  <c r="C61" i="116"/>
  <c r="D61" i="116" s="1"/>
  <c r="J60" i="116"/>
  <c r="I60" i="116"/>
  <c r="E60" i="116"/>
  <c r="D60" i="116"/>
  <c r="J59" i="116"/>
  <c r="I59" i="116"/>
  <c r="E59" i="116"/>
  <c r="D59" i="116"/>
  <c r="J58" i="116"/>
  <c r="I58" i="116"/>
  <c r="E58" i="116"/>
  <c r="D58" i="116"/>
  <c r="J57" i="116"/>
  <c r="I57" i="116"/>
  <c r="E57" i="116"/>
  <c r="D57" i="116"/>
  <c r="J56" i="116"/>
  <c r="I56" i="116"/>
  <c r="E56" i="116"/>
  <c r="D56" i="116"/>
  <c r="J55" i="116"/>
  <c r="I55" i="116"/>
  <c r="E55" i="116"/>
  <c r="D55" i="116"/>
  <c r="J54" i="116"/>
  <c r="I54" i="116"/>
  <c r="E54" i="116"/>
  <c r="D54" i="116"/>
  <c r="J53" i="116"/>
  <c r="I53" i="116"/>
  <c r="E53" i="116"/>
  <c r="D53" i="116"/>
  <c r="J52" i="116"/>
  <c r="I52" i="116"/>
  <c r="E52" i="116"/>
  <c r="D52" i="116"/>
  <c r="J51" i="116"/>
  <c r="I51" i="116"/>
  <c r="E51" i="116"/>
  <c r="D51" i="116"/>
  <c r="J50" i="116"/>
  <c r="I50" i="116"/>
  <c r="E50" i="116"/>
  <c r="D50" i="116"/>
  <c r="J49" i="116"/>
  <c r="I49" i="116"/>
  <c r="E49" i="116"/>
  <c r="D49" i="116"/>
  <c r="J48" i="116"/>
  <c r="I48" i="116"/>
  <c r="E48" i="116"/>
  <c r="D48" i="116"/>
  <c r="J47" i="116"/>
  <c r="I47" i="116"/>
  <c r="E47" i="116"/>
  <c r="D47" i="116"/>
  <c r="J46" i="116"/>
  <c r="I46" i="116"/>
  <c r="E46" i="116"/>
  <c r="D46" i="116"/>
  <c r="J45" i="116"/>
  <c r="I45" i="116"/>
  <c r="E45" i="116"/>
  <c r="D45" i="116"/>
  <c r="J44" i="116"/>
  <c r="I44" i="116"/>
  <c r="E44" i="116"/>
  <c r="D44" i="116"/>
  <c r="J43" i="116"/>
  <c r="I43" i="116"/>
  <c r="E43" i="116"/>
  <c r="D43" i="116"/>
  <c r="J42" i="116"/>
  <c r="I42" i="116"/>
  <c r="E42" i="116"/>
  <c r="D42" i="116"/>
  <c r="J41" i="116"/>
  <c r="I41" i="116"/>
  <c r="E41" i="116"/>
  <c r="D41" i="116"/>
  <c r="E60" i="117" l="1"/>
  <c r="J61" i="116"/>
  <c r="R60" i="117"/>
  <c r="R61" i="117"/>
  <c r="Q62" i="117"/>
  <c r="R41" i="117"/>
  <c r="R42" i="117"/>
  <c r="R43" i="117"/>
  <c r="R44" i="117"/>
  <c r="R45" i="117"/>
  <c r="R46" i="117"/>
  <c r="R47" i="117"/>
  <c r="R48" i="117"/>
  <c r="R49" i="117"/>
  <c r="R50" i="117"/>
  <c r="R51" i="117"/>
  <c r="R52" i="117"/>
  <c r="R53" i="117"/>
  <c r="R54" i="117"/>
  <c r="R55" i="117"/>
  <c r="R56" i="117"/>
  <c r="R57" i="117"/>
  <c r="R58" i="117"/>
  <c r="R59" i="117"/>
  <c r="J61" i="114" l="1"/>
  <c r="I61" i="114"/>
  <c r="E61" i="114"/>
  <c r="D61" i="114"/>
  <c r="H60" i="114"/>
  <c r="J60" i="114" s="1"/>
  <c r="C60" i="114"/>
  <c r="D60" i="114" s="1"/>
  <c r="J59" i="114"/>
  <c r="I59" i="114"/>
  <c r="E59" i="114"/>
  <c r="D59" i="114"/>
  <c r="J58" i="114"/>
  <c r="I58" i="114"/>
  <c r="E58" i="114"/>
  <c r="D58" i="114"/>
  <c r="J57" i="114"/>
  <c r="I57" i="114"/>
  <c r="E57" i="114"/>
  <c r="D57" i="114"/>
  <c r="J56" i="114"/>
  <c r="I56" i="114"/>
  <c r="E56" i="114"/>
  <c r="D56" i="114"/>
  <c r="J55" i="114"/>
  <c r="I55" i="114"/>
  <c r="E55" i="114"/>
  <c r="D55" i="114"/>
  <c r="J54" i="114"/>
  <c r="I54" i="114"/>
  <c r="E54" i="114"/>
  <c r="D54" i="114"/>
  <c r="J53" i="114"/>
  <c r="I53" i="114"/>
  <c r="E53" i="114"/>
  <c r="D53" i="114"/>
  <c r="J52" i="114"/>
  <c r="I52" i="114"/>
  <c r="E52" i="114"/>
  <c r="D52" i="114"/>
  <c r="J51" i="114"/>
  <c r="I51" i="114"/>
  <c r="E51" i="114"/>
  <c r="D51" i="114"/>
  <c r="J50" i="114"/>
  <c r="I50" i="114"/>
  <c r="E50" i="114"/>
  <c r="D50" i="114"/>
  <c r="J49" i="114"/>
  <c r="I49" i="114"/>
  <c r="E49" i="114"/>
  <c r="D49" i="114"/>
  <c r="J48" i="114"/>
  <c r="I48" i="114"/>
  <c r="E48" i="114"/>
  <c r="D48" i="114"/>
  <c r="J47" i="114"/>
  <c r="I47" i="114"/>
  <c r="E47" i="114"/>
  <c r="D47" i="114"/>
  <c r="J46" i="114"/>
  <c r="I46" i="114"/>
  <c r="E46" i="114"/>
  <c r="D46" i="114"/>
  <c r="J45" i="114"/>
  <c r="I45" i="114"/>
  <c r="E45" i="114"/>
  <c r="D45" i="114"/>
  <c r="J44" i="114"/>
  <c r="I44" i="114"/>
  <c r="E44" i="114"/>
  <c r="D44" i="114"/>
  <c r="J43" i="114"/>
  <c r="I43" i="114"/>
  <c r="E43" i="114"/>
  <c r="D43" i="114"/>
  <c r="J42" i="114"/>
  <c r="I42" i="114"/>
  <c r="E42" i="114"/>
  <c r="D42" i="114"/>
  <c r="J41" i="114"/>
  <c r="I41" i="114"/>
  <c r="E41" i="114"/>
  <c r="D41" i="114"/>
  <c r="J40" i="114"/>
  <c r="I40" i="114"/>
  <c r="E40" i="114"/>
  <c r="D40" i="114"/>
  <c r="R72" i="112"/>
  <c r="Q72" i="112"/>
  <c r="P71" i="112"/>
  <c r="R71" i="112" s="1"/>
  <c r="F71" i="112"/>
  <c r="E71" i="112"/>
  <c r="R70" i="112"/>
  <c r="Q70" i="112"/>
  <c r="D70" i="112"/>
  <c r="E70" i="112" s="1"/>
  <c r="R69" i="112"/>
  <c r="Q69" i="112"/>
  <c r="F69" i="112"/>
  <c r="E69" i="112"/>
  <c r="R68" i="112"/>
  <c r="Q68" i="112"/>
  <c r="F68" i="112"/>
  <c r="E68" i="112"/>
  <c r="R67" i="112"/>
  <c r="Q67" i="112"/>
  <c r="F67" i="112"/>
  <c r="E67" i="112"/>
  <c r="R66" i="112"/>
  <c r="Q66" i="112"/>
  <c r="F66" i="112"/>
  <c r="E66" i="112"/>
  <c r="R65" i="112"/>
  <c r="Q65" i="112"/>
  <c r="F65" i="112"/>
  <c r="E65" i="112"/>
  <c r="R64" i="112"/>
  <c r="Q64" i="112"/>
  <c r="F64" i="112"/>
  <c r="E64" i="112"/>
  <c r="R63" i="112"/>
  <c r="Q63" i="112"/>
  <c r="F63" i="112"/>
  <c r="E63" i="112"/>
  <c r="R62" i="112"/>
  <c r="Q62" i="112"/>
  <c r="F62" i="112"/>
  <c r="E62" i="112"/>
  <c r="R61" i="112"/>
  <c r="Q61" i="112"/>
  <c r="F61" i="112"/>
  <c r="E61" i="112"/>
  <c r="R60" i="112"/>
  <c r="Q60" i="112"/>
  <c r="F60" i="112"/>
  <c r="E60" i="112"/>
  <c r="R59" i="112"/>
  <c r="Q59" i="112"/>
  <c r="F59" i="112"/>
  <c r="E59" i="112"/>
  <c r="R58" i="112"/>
  <c r="Q58" i="112"/>
  <c r="F58" i="112"/>
  <c r="E58" i="112"/>
  <c r="R57" i="112"/>
  <c r="Q57" i="112"/>
  <c r="F57" i="112"/>
  <c r="E57" i="112"/>
  <c r="R56" i="112"/>
  <c r="Q56" i="112"/>
  <c r="F56" i="112"/>
  <c r="E56" i="112"/>
  <c r="R55" i="112"/>
  <c r="Q55" i="112"/>
  <c r="F55" i="112"/>
  <c r="E55" i="112"/>
  <c r="R54" i="112"/>
  <c r="Q54" i="112"/>
  <c r="F54" i="112"/>
  <c r="E54" i="112"/>
  <c r="R53" i="112"/>
  <c r="Q53" i="112"/>
  <c r="F53" i="112"/>
  <c r="E53" i="112"/>
  <c r="R52" i="112"/>
  <c r="Q52" i="112"/>
  <c r="F52" i="112"/>
  <c r="E52" i="112"/>
  <c r="R51" i="112"/>
  <c r="Q51" i="112"/>
  <c r="F51" i="112"/>
  <c r="E51" i="112"/>
  <c r="F50" i="112"/>
  <c r="E50" i="112"/>
  <c r="J62" i="110"/>
  <c r="I62" i="110"/>
  <c r="E62" i="110"/>
  <c r="D62" i="110"/>
  <c r="H61" i="110"/>
  <c r="J61" i="110" s="1"/>
  <c r="C61" i="110"/>
  <c r="D61" i="110" s="1"/>
  <c r="J60" i="110"/>
  <c r="I60" i="110"/>
  <c r="E60" i="110"/>
  <c r="D60" i="110"/>
  <c r="J59" i="110"/>
  <c r="I59" i="110"/>
  <c r="E59" i="110"/>
  <c r="D59" i="110"/>
  <c r="J58" i="110"/>
  <c r="I58" i="110"/>
  <c r="E58" i="110"/>
  <c r="D58" i="110"/>
  <c r="J57" i="110"/>
  <c r="I57" i="110"/>
  <c r="E57" i="110"/>
  <c r="D57" i="110"/>
  <c r="J56" i="110"/>
  <c r="I56" i="110"/>
  <c r="E56" i="110"/>
  <c r="D56" i="110"/>
  <c r="J55" i="110"/>
  <c r="I55" i="110"/>
  <c r="E55" i="110"/>
  <c r="D55" i="110"/>
  <c r="J54" i="110"/>
  <c r="I54" i="110"/>
  <c r="E54" i="110"/>
  <c r="D54" i="110"/>
  <c r="J53" i="110"/>
  <c r="I53" i="110"/>
  <c r="E53" i="110"/>
  <c r="D53" i="110"/>
  <c r="J52" i="110"/>
  <c r="I52" i="110"/>
  <c r="E52" i="110"/>
  <c r="D52" i="110"/>
  <c r="J51" i="110"/>
  <c r="I51" i="110"/>
  <c r="E51" i="110"/>
  <c r="D51" i="110"/>
  <c r="J50" i="110"/>
  <c r="I50" i="110"/>
  <c r="E50" i="110"/>
  <c r="D50" i="110"/>
  <c r="J49" i="110"/>
  <c r="I49" i="110"/>
  <c r="E49" i="110"/>
  <c r="D49" i="110"/>
  <c r="J48" i="110"/>
  <c r="I48" i="110"/>
  <c r="E48" i="110"/>
  <c r="D48" i="110"/>
  <c r="J47" i="110"/>
  <c r="I47" i="110"/>
  <c r="E47" i="110"/>
  <c r="D47" i="110"/>
  <c r="J46" i="110"/>
  <c r="I46" i="110"/>
  <c r="E46" i="110"/>
  <c r="D46" i="110"/>
  <c r="J45" i="110"/>
  <c r="I45" i="110"/>
  <c r="E45" i="110"/>
  <c r="D45" i="110"/>
  <c r="J44" i="110"/>
  <c r="I44" i="110"/>
  <c r="E44" i="110"/>
  <c r="D44" i="110"/>
  <c r="J43" i="110"/>
  <c r="I43" i="110"/>
  <c r="E43" i="110"/>
  <c r="D43" i="110"/>
  <c r="J42" i="110"/>
  <c r="I42" i="110"/>
  <c r="E42" i="110"/>
  <c r="D42" i="110"/>
  <c r="J41" i="110"/>
  <c r="I41" i="110"/>
  <c r="E41" i="110"/>
  <c r="D41" i="110"/>
  <c r="F70" i="112" l="1"/>
  <c r="I60" i="114"/>
  <c r="E60" i="114"/>
  <c r="Q71" i="112"/>
  <c r="E61" i="110"/>
  <c r="I61" i="110"/>
  <c r="C52" i="100" l="1"/>
  <c r="L121" i="81" l="1"/>
  <c r="R118" i="81"/>
  <c r="L118" i="81"/>
  <c r="J118" i="81"/>
  <c r="D118" i="81"/>
  <c r="R117" i="81"/>
  <c r="L117" i="81"/>
  <c r="J117" i="81"/>
  <c r="D117" i="81"/>
  <c r="R116" i="81"/>
  <c r="L116" i="81"/>
  <c r="J116" i="81"/>
  <c r="D116" i="81"/>
  <c r="R115" i="81"/>
  <c r="L115" i="81"/>
  <c r="J115" i="81"/>
  <c r="D115" i="81"/>
  <c r="R114" i="81"/>
  <c r="L114" i="81"/>
  <c r="J114" i="81"/>
  <c r="D114" i="81"/>
  <c r="R113" i="81"/>
  <c r="L113" i="81"/>
  <c r="J113" i="81"/>
  <c r="D113" i="81"/>
  <c r="R112" i="81"/>
  <c r="L112" i="81"/>
  <c r="J112" i="81"/>
  <c r="D112" i="81"/>
  <c r="R111" i="81"/>
  <c r="L111" i="81"/>
  <c r="J111" i="81"/>
  <c r="D111" i="81"/>
  <c r="R110" i="81"/>
  <c r="L110" i="81"/>
  <c r="J110" i="81"/>
  <c r="D110" i="81"/>
  <c r="R109" i="81"/>
  <c r="L109" i="81"/>
  <c r="J109" i="81"/>
  <c r="D109" i="81"/>
  <c r="R108" i="81"/>
  <c r="L108" i="81"/>
  <c r="J108" i="81"/>
  <c r="D108" i="81"/>
  <c r="R107" i="81"/>
  <c r="L107" i="81"/>
  <c r="J107" i="81"/>
  <c r="D107" i="81"/>
  <c r="R106" i="81"/>
  <c r="L106" i="81"/>
  <c r="J106" i="81"/>
  <c r="D106" i="81"/>
  <c r="R105" i="81"/>
  <c r="L105" i="81"/>
  <c r="J105" i="81"/>
  <c r="D105" i="81"/>
  <c r="R104" i="81"/>
  <c r="L104" i="81"/>
  <c r="J104" i="81"/>
  <c r="D104" i="81"/>
  <c r="R103" i="81"/>
  <c r="L103" i="81"/>
  <c r="J103" i="81"/>
  <c r="D103" i="81"/>
  <c r="R102" i="81"/>
  <c r="L102" i="81"/>
  <c r="J102" i="81"/>
  <c r="D102" i="81"/>
  <c r="R101" i="81"/>
  <c r="L101" i="81"/>
  <c r="J101" i="81"/>
  <c r="D101" i="81"/>
  <c r="R100" i="81"/>
  <c r="L100" i="81"/>
  <c r="J100" i="81"/>
  <c r="D100" i="81"/>
  <c r="R99" i="81"/>
  <c r="L99" i="81"/>
  <c r="J99" i="81"/>
  <c r="D99" i="81"/>
  <c r="R98" i="81"/>
  <c r="L98" i="81"/>
  <c r="J98" i="81"/>
  <c r="D98" i="81"/>
  <c r="R97" i="81"/>
  <c r="L97" i="81"/>
  <c r="J97" i="81"/>
  <c r="D97" i="81"/>
  <c r="R96" i="81"/>
  <c r="L96" i="81"/>
  <c r="J96" i="81"/>
  <c r="D96" i="81"/>
  <c r="R95" i="81"/>
  <c r="L95" i="81"/>
  <c r="J95" i="81"/>
  <c r="D95" i="81"/>
  <c r="R94" i="81"/>
  <c r="L94" i="81"/>
  <c r="J94" i="81"/>
  <c r="D94" i="81"/>
  <c r="R93" i="81"/>
  <c r="L93" i="81"/>
  <c r="J93" i="81"/>
  <c r="D93" i="81"/>
  <c r="R92" i="81"/>
  <c r="L92" i="81"/>
  <c r="J92" i="81"/>
  <c r="D92" i="81"/>
  <c r="R91" i="81"/>
  <c r="L91" i="81"/>
  <c r="J91" i="81"/>
  <c r="D91" i="81"/>
  <c r="R90" i="81"/>
  <c r="L90" i="81"/>
  <c r="J90" i="81"/>
  <c r="D90" i="81"/>
  <c r="R89" i="81"/>
  <c r="L89" i="81"/>
  <c r="J89" i="81"/>
  <c r="D89" i="81"/>
  <c r="R88" i="81"/>
  <c r="L88" i="81"/>
  <c r="J88" i="81"/>
  <c r="D88" i="81"/>
  <c r="R87" i="81"/>
  <c r="L87" i="81"/>
  <c r="J87" i="81"/>
  <c r="D87" i="81"/>
  <c r="R86" i="81"/>
  <c r="L86" i="81"/>
  <c r="J86" i="81"/>
  <c r="D86" i="81"/>
  <c r="R85" i="81"/>
  <c r="L85" i="81"/>
  <c r="J85" i="81"/>
  <c r="D85" i="81"/>
  <c r="R84" i="81"/>
  <c r="L84" i="81"/>
  <c r="J84" i="81"/>
  <c r="D84" i="81"/>
  <c r="R83" i="81"/>
  <c r="L83" i="81"/>
  <c r="J83" i="81"/>
  <c r="D83" i="81"/>
  <c r="R82" i="81"/>
  <c r="L82" i="81"/>
  <c r="J82" i="81"/>
  <c r="D82" i="81"/>
  <c r="R81" i="81"/>
  <c r="L81" i="81"/>
  <c r="J81" i="81"/>
  <c r="D81" i="81"/>
  <c r="R80" i="81"/>
  <c r="L80" i="81"/>
  <c r="J80" i="81"/>
  <c r="D80" i="81"/>
  <c r="R79" i="81"/>
  <c r="L79" i="81"/>
  <c r="J79" i="81"/>
  <c r="D79" i="81"/>
  <c r="R78" i="81"/>
  <c r="L78" i="81"/>
  <c r="J78" i="81"/>
  <c r="D78" i="81"/>
  <c r="R77" i="81"/>
  <c r="L77" i="81"/>
  <c r="J77" i="81"/>
  <c r="D77" i="81"/>
  <c r="R76" i="81"/>
  <c r="L76" i="81"/>
  <c r="J76" i="81"/>
  <c r="D76" i="81"/>
  <c r="R75" i="81"/>
  <c r="L75" i="81"/>
  <c r="J75" i="81"/>
  <c r="D75" i="81"/>
  <c r="R74" i="81"/>
  <c r="L74" i="81"/>
  <c r="J74" i="81"/>
  <c r="D74" i="81"/>
  <c r="R73" i="81"/>
  <c r="L73" i="81"/>
  <c r="J73" i="81"/>
  <c r="D73" i="81"/>
  <c r="R72" i="81"/>
  <c r="L72" i="81"/>
  <c r="J72" i="81"/>
  <c r="D72" i="81"/>
  <c r="R71" i="81"/>
  <c r="L71" i="81"/>
  <c r="J71" i="81"/>
  <c r="D71" i="81"/>
  <c r="R70" i="81"/>
  <c r="L70" i="81"/>
  <c r="J70" i="81"/>
  <c r="D70" i="81"/>
  <c r="R69" i="81"/>
  <c r="L69" i="81"/>
  <c r="J69" i="81"/>
  <c r="D69" i="81"/>
  <c r="R68" i="81"/>
  <c r="L68" i="81"/>
  <c r="J68" i="81"/>
  <c r="D68" i="81"/>
  <c r="R67" i="81"/>
  <c r="L67" i="81"/>
  <c r="J67" i="81"/>
  <c r="D67" i="81"/>
  <c r="R66" i="81"/>
  <c r="L66" i="81"/>
  <c r="J66" i="81"/>
  <c r="D66" i="81"/>
  <c r="R65" i="81"/>
  <c r="L65" i="81"/>
  <c r="J65" i="81"/>
  <c r="D65" i="81"/>
  <c r="R64" i="81"/>
  <c r="L64" i="81"/>
  <c r="J64" i="81"/>
  <c r="D64" i="81"/>
  <c r="R63" i="81"/>
  <c r="L63" i="81"/>
  <c r="J63" i="81"/>
  <c r="D63" i="81"/>
  <c r="R62" i="81"/>
  <c r="L62" i="81"/>
  <c r="J62" i="81"/>
  <c r="D62" i="81"/>
  <c r="R61" i="81"/>
  <c r="L61" i="81"/>
  <c r="J61" i="81"/>
  <c r="D61" i="81"/>
  <c r="R60" i="81"/>
  <c r="L60" i="81"/>
  <c r="J60" i="81"/>
  <c r="D60" i="81"/>
  <c r="R59" i="81"/>
  <c r="L59" i="81"/>
  <c r="J59" i="81"/>
  <c r="D59" i="81"/>
  <c r="R58" i="81"/>
  <c r="L58" i="81"/>
  <c r="J58" i="81"/>
  <c r="D58" i="81"/>
  <c r="R57" i="81"/>
  <c r="L57" i="81"/>
  <c r="J57" i="81"/>
  <c r="D57" i="81"/>
  <c r="R56" i="81"/>
  <c r="R119" i="81" s="1"/>
  <c r="R121" i="81" s="1"/>
  <c r="L56" i="81"/>
  <c r="J56" i="81"/>
  <c r="D56" i="81"/>
  <c r="D120" i="81" s="1"/>
  <c r="D119" i="81" l="1"/>
  <c r="L120" i="81"/>
  <c r="L122" i="81" s="1"/>
  <c r="P42" i="71" l="1"/>
  <c r="Q42" i="71"/>
  <c r="C42" i="71"/>
  <c r="B42" i="71"/>
  <c r="Q41" i="71" l="1"/>
  <c r="R41" i="71" s="1"/>
  <c r="S41" i="71" s="1"/>
  <c r="T41" i="71" s="1"/>
  <c r="U41" i="71" s="1"/>
  <c r="V41" i="71" s="1"/>
  <c r="W41" i="71" s="1"/>
  <c r="X41" i="71" s="1"/>
  <c r="Y41" i="71" s="1"/>
  <c r="Z41" i="71" s="1"/>
  <c r="AA41" i="71" s="1"/>
  <c r="AB41" i="71" s="1"/>
  <c r="AC41" i="71" s="1"/>
  <c r="AD41" i="71" s="1"/>
  <c r="AE41" i="71" s="1"/>
  <c r="AF41" i="71" s="1"/>
  <c r="I50" i="4" l="1"/>
  <c r="I49" i="4"/>
  <c r="I48" i="4"/>
  <c r="I47" i="4"/>
  <c r="I46" i="4"/>
  <c r="I45" i="4"/>
  <c r="I44" i="4"/>
  <c r="I43" i="4"/>
  <c r="I42" i="4"/>
  <c r="I41" i="4"/>
  <c r="I40" i="4"/>
  <c r="I39" i="4"/>
  <c r="I38" i="4"/>
  <c r="I37" i="4"/>
  <c r="I36" i="4"/>
</calcChain>
</file>

<file path=xl/sharedStrings.xml><?xml version="1.0" encoding="utf-8"?>
<sst xmlns="http://schemas.openxmlformats.org/spreadsheetml/2006/main" count="2666" uniqueCount="329">
  <si>
    <t>-</t>
  </si>
  <si>
    <t>Year</t>
  </si>
  <si>
    <t>Country/Region</t>
  </si>
  <si>
    <t>Option B+ (ART)</t>
  </si>
  <si>
    <t>Option B (triple prophylaxis)</t>
  </si>
  <si>
    <t>Option A</t>
  </si>
  <si>
    <t>Dual ARVs</t>
  </si>
  <si>
    <t>Single-dose nevirapine</t>
  </si>
  <si>
    <t>PMTCT Need</t>
  </si>
  <si>
    <t>PMTCT High Burden Countries</t>
  </si>
  <si>
    <t>Pregnant women not receiving ARVs for PMTCT</t>
  </si>
  <si>
    <t>Global</t>
  </si>
  <si>
    <t>Angola</t>
  </si>
  <si>
    <t>Botswana</t>
  </si>
  <si>
    <t>Burundi</t>
  </si>
  <si>
    <t>Eritrea</t>
  </si>
  <si>
    <t>Ethiopia</t>
  </si>
  <si>
    <t>Kenya</t>
  </si>
  <si>
    <t>Lesotho</t>
  </si>
  <si>
    <t>Madagascar</t>
  </si>
  <si>
    <t>Malawi</t>
  </si>
  <si>
    <t>Mozambique</t>
  </si>
  <si>
    <t>Namibia</t>
  </si>
  <si>
    <t>Rwanda</t>
  </si>
  <si>
    <t>Somalia</t>
  </si>
  <si>
    <t>South Africa</t>
  </si>
  <si>
    <t>South Sudan</t>
  </si>
  <si>
    <t>Swaziland</t>
  </si>
  <si>
    <t>Uganda</t>
  </si>
  <si>
    <t>United Republic of Tanzania</t>
  </si>
  <si>
    <t>Afghanistan</t>
  </si>
  <si>
    <t>Albania</t>
  </si>
  <si>
    <t>Algeria</t>
  </si>
  <si>
    <t>Argentina</t>
  </si>
  <si>
    <t>Armenia</t>
  </si>
  <si>
    <t>Australia</t>
  </si>
  <si>
    <t>Austria</t>
  </si>
  <si>
    <t>Azerbaijan</t>
  </si>
  <si>
    <t>Bahamas</t>
  </si>
  <si>
    <t>Bangladesh</t>
  </si>
  <si>
    <t>Barbados</t>
  </si>
  <si>
    <t>Belarus</t>
  </si>
  <si>
    <t>Belgium</t>
  </si>
  <si>
    <t>Belize</t>
  </si>
  <si>
    <t>Benin</t>
  </si>
  <si>
    <t>Bhutan</t>
  </si>
  <si>
    <t>Bolivia</t>
  </si>
  <si>
    <t>Bosnia and Herzegovina</t>
  </si>
  <si>
    <t>Brazil</t>
  </si>
  <si>
    <t>Brunei Darussalam</t>
  </si>
  <si>
    <t>Bulgaria</t>
  </si>
  <si>
    <t>Burkina Faso</t>
  </si>
  <si>
    <t>Cambodia</t>
  </si>
  <si>
    <t>Cameroon</t>
  </si>
  <si>
    <t>Canada</t>
  </si>
  <si>
    <t>Cape Verde</t>
  </si>
  <si>
    <t>Central African Republic</t>
  </si>
  <si>
    <t>Chad</t>
  </si>
  <si>
    <t>Chile</t>
  </si>
  <si>
    <t>China</t>
  </si>
  <si>
    <t>Colombia</t>
  </si>
  <si>
    <t>Congo</t>
  </si>
  <si>
    <t>Costa Rica</t>
  </si>
  <si>
    <t>Cote dIvoire</t>
  </si>
  <si>
    <t>Croatia</t>
  </si>
  <si>
    <t>Cuba</t>
  </si>
  <si>
    <t>Cyprus</t>
  </si>
  <si>
    <t>Czech Republic</t>
  </si>
  <si>
    <t>Democratic People Republic of Korea</t>
  </si>
  <si>
    <t>Democratic Republic of the Congo</t>
  </si>
  <si>
    <t>Denmark</t>
  </si>
  <si>
    <t>Djibouti</t>
  </si>
  <si>
    <t>Dominican Republic</t>
  </si>
  <si>
    <t>Ecuador</t>
  </si>
  <si>
    <t>Egypt</t>
  </si>
  <si>
    <t>El Salvador</t>
  </si>
  <si>
    <t>Equatorial Guinea</t>
  </si>
  <si>
    <t>Estonia</t>
  </si>
  <si>
    <t>Zambia</t>
  </si>
  <si>
    <t>Fiji</t>
  </si>
  <si>
    <t>Finland</t>
  </si>
  <si>
    <t>France</t>
  </si>
  <si>
    <t>Gabon</t>
  </si>
  <si>
    <t>Gambia</t>
  </si>
  <si>
    <t>Georgia</t>
  </si>
  <si>
    <t>Germany</t>
  </si>
  <si>
    <t>Ghana</t>
  </si>
  <si>
    <t>Greece</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</si>
  <si>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</si>
  <si>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</si>
  <si>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</si>
  <si>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</si>
  <si>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</si>
  <si>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</si>
  <si>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</si>
  <si>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</si>
  <si>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</si>
  <si>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</si>
  <si>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</si>
  <si>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</si>
  <si>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</si>
  <si>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</si>
  <si>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</si>
  <si>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</si>
  <si>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Kazakhstan</t>
  </si>
  <si>
    <t>Kyrgyzstan</t>
  </si>
  <si>
    <t>Lao People Democratic Republic</t>
  </si>
  <si>
    <t>Latvia</t>
  </si>
  <si>
    <t>Lebanon</t>
  </si>
  <si>
    <t>Liberia</t>
  </si>
  <si>
    <t>Lithuania</t>
  </si>
  <si>
    <t>Luxembourg</t>
  </si>
  <si>
    <t>Malaysia</t>
  </si>
  <si>
    <t>Maldives</t>
  </si>
  <si>
    <t>Mali</t>
  </si>
  <si>
    <t>Malta</t>
  </si>
  <si>
    <t>Mauritania</t>
  </si>
  <si>
    <t>Mauritius</t>
  </si>
  <si>
    <t>Mexico</t>
  </si>
  <si>
    <t>Mongolia</t>
  </si>
  <si>
    <t>Montenegro</t>
  </si>
  <si>
    <t>Morocco</t>
  </si>
  <si>
    <t>Myanmar</t>
  </si>
  <si>
    <t>Nepal</t>
  </si>
  <si>
    <t>Netherlands</t>
  </si>
  <si>
    <t>New Zealand</t>
  </si>
  <si>
    <t>Nicaragua</t>
  </si>
  <si>
    <t>Niger</t>
  </si>
  <si>
    <t>Nigeria</t>
  </si>
  <si>
    <t>Norway</t>
  </si>
  <si>
    <t>Oman</t>
  </si>
  <si>
    <t>Pakistan</t>
  </si>
  <si>
    <t>Panama</t>
  </si>
  <si>
    <t>Papua New Guinea</t>
  </si>
  <si>
    <t>Paraguay</t>
  </si>
  <si>
    <t>Peru</t>
  </si>
  <si>
    <t>Philippines</t>
  </si>
  <si>
    <t>Poland</t>
  </si>
  <si>
    <t>Portugal</t>
  </si>
  <si>
    <t>Republic of Korea</t>
  </si>
  <si>
    <t>Republic of Moldova</t>
  </si>
  <si>
    <t>Romania</t>
  </si>
  <si>
    <t>Russian Federation</t>
  </si>
  <si>
    <t>São Tomé and Príncipe</t>
  </si>
  <si>
    <t>Senegal</t>
  </si>
  <si>
    <t>Serbia</t>
  </si>
  <si>
    <t>Sierra Leone</t>
  </si>
  <si>
    <t>Singapore</t>
  </si>
  <si>
    <t>Slovakia</t>
  </si>
  <si>
    <t>Slovenia</t>
  </si>
  <si>
    <t>Spain</t>
  </si>
  <si>
    <t>Sri Lanka</t>
  </si>
  <si>
    <t>Sudan</t>
  </si>
  <si>
    <t>Suriname</t>
  </si>
  <si>
    <t>Sweden</t>
  </si>
  <si>
    <t>Switzerland</t>
  </si>
  <si>
    <t>Syrian Arab Republic</t>
  </si>
  <si>
    <t>Tajikistan</t>
  </si>
  <si>
    <t>Thailand</t>
  </si>
  <si>
    <t>The former Yugoslav Republic of Macedonia</t>
  </si>
  <si>
    <t>Timor-Leste</t>
  </si>
  <si>
    <t>Togo</t>
  </si>
  <si>
    <t>Trinidad and Tobago</t>
  </si>
  <si>
    <t>Tunisia</t>
  </si>
  <si>
    <t>Turkey</t>
  </si>
  <si>
    <t>Ukraine</t>
  </si>
  <si>
    <t>United Kingdom</t>
  </si>
  <si>
    <t>United States of America</t>
  </si>
  <si>
    <t>Uruguay</t>
  </si>
  <si>
    <t>Uzbekistan</t>
  </si>
  <si>
    <t>Venezuela</t>
  </si>
  <si>
    <t>Viet Nam</t>
  </si>
  <si>
    <t>Yemen</t>
  </si>
  <si>
    <t>Zimbabwe</t>
  </si>
  <si>
    <t>Country</t>
  </si>
  <si>
    <t>Early Infant Diagnosis</t>
  </si>
  <si>
    <t>22 Global Plan countries</t>
  </si>
  <si>
    <t>Cotrimoxazole</t>
  </si>
  <si>
    <t>Infant ARVs for PMTCT</t>
  </si>
  <si>
    <t>Paediatric ART</t>
  </si>
  <si>
    <t>Percent reduction</t>
  </si>
  <si>
    <t>Eastern and Southern Africa</t>
  </si>
  <si>
    <t>West and Central Africa</t>
  </si>
  <si>
    <t>Middle East and North Africa</t>
  </si>
  <si>
    <t>East Asia and the Pacific</t>
  </si>
  <si>
    <t>South Asia</t>
  </si>
  <si>
    <t>Latin America and the Caribbean</t>
  </si>
  <si>
    <t>CEE/CIS</t>
  </si>
  <si>
    <t>21 PMTCT countries</t>
  </si>
  <si>
    <t>All low- and middle-income countries</t>
  </si>
  <si>
    <t>Female</t>
  </si>
  <si>
    <t>Male</t>
  </si>
  <si>
    <t>Source: UNAIDS 2014 HIV and AIDS estimates, July 2015.</t>
  </si>
  <si>
    <t>HIV Pop (10-19)</t>
  </si>
  <si>
    <t>Rest of World</t>
  </si>
  <si>
    <t>TOTAL</t>
  </si>
  <si>
    <t>UNICEF Country Classification - Developing countries</t>
  </si>
  <si>
    <t>UNICEF Country Classification - Industrialized countries</t>
  </si>
  <si>
    <t>UNICEF Country Classification - Least developed countries</t>
  </si>
  <si>
    <t>UNICEF Region - Africa</t>
  </si>
  <si>
    <t>Low and Middle income (World Bank;2011)</t>
  </si>
  <si>
    <t>UNICEF Region - Asia</t>
  </si>
  <si>
    <t>UNICEF Region - Central and Eastern Europe and the Commonwealth of Independent States</t>
  </si>
  <si>
    <t>UNICEF Region - East Asia and the Pacific</t>
  </si>
  <si>
    <t>UNICEF Region - Eastern and Southern Africa</t>
  </si>
  <si>
    <t>UNICEF Region - Latin America and the Caribbean</t>
  </si>
  <si>
    <t>UNICEF Region - Middle East and North Africa</t>
  </si>
  <si>
    <t>UNICEF Region - South Asia</t>
  </si>
  <si>
    <t>UNICEF Region - Sub-Saharan Africa</t>
  </si>
  <si>
    <t>UNICEF Region - Western and Central Africa</t>
  </si>
  <si>
    <t>Percent not achieved</t>
  </si>
  <si>
    <t>Source: UNICEF analysis of UNAIDS 2014 HIV and AIDS estimates, July 2015.</t>
  </si>
  <si>
    <t>Source: UNAIDS/UNICEF/WHO Global AIDS Response Progress Reporting and UNAIDS 2014 HIV and AIDS estimates, July 2015.</t>
  </si>
  <si>
    <t>EID</t>
  </si>
  <si>
    <t>Lower Boundary</t>
  </si>
  <si>
    <t>Upper Boundary</t>
  </si>
  <si>
    <t>error bar lo</t>
  </si>
  <si>
    <t>error bar hi</t>
  </si>
  <si>
    <t>PMTCT coverage (Effective regimen 2010-2015)</t>
  </si>
  <si>
    <t>Percent of children (0-14) living with HIV receiving ART</t>
  </si>
  <si>
    <t>Percent of adults (15+) living with HIV receiving ART</t>
  </si>
  <si>
    <t>Age 0-4</t>
  </si>
  <si>
    <t>Age 5-9</t>
  </si>
  <si>
    <t>Age 10-14</t>
  </si>
  <si>
    <t>Age 15-19</t>
  </si>
  <si>
    <t>Age 20-24</t>
  </si>
  <si>
    <t xml:space="preserve">Source: UNAIDS 2014 HIV and AIDS estimates, July 2015. </t>
  </si>
  <si>
    <t>Value</t>
  </si>
  <si>
    <t xml:space="preserve">Country </t>
  </si>
  <si>
    <t>Source: UNAIDS 2014 HIV and AIDS estimates, July 2015</t>
  </si>
  <si>
    <t>Young people aged 20-24</t>
  </si>
  <si>
    <t>Children aged 0-14</t>
  </si>
  <si>
    <t>Adolescents aged 15-19</t>
  </si>
  <si>
    <t>DPT1</t>
  </si>
  <si>
    <t>DPT3</t>
  </si>
  <si>
    <t>HIV Testing within 2 Months of Birth</t>
  </si>
  <si>
    <t>Infant ARVs</t>
  </si>
  <si>
    <t>CTX</t>
  </si>
  <si>
    <t>Four of the top ten countries with the highest burden of new infections for adolescents (15-19) are outside of Sub-Saharan Africa [India; Indonesia; Brazil; United States of America]</t>
  </si>
  <si>
    <t>New infections by age 15-19; Male+Female</t>
  </si>
  <si>
    <t>Lao People's Democratic Republic</t>
  </si>
  <si>
    <t>In 2014, nearly 90% of all new HIV infections among children occured in sub-Saharan Africa</t>
  </si>
  <si>
    <t>Nearly half of all adolescents living with HIV are in just six countries.</t>
  </si>
  <si>
    <t>Region</t>
  </si>
  <si>
    <t>Source: UNAIDS/UNICEF/WHO 2015 Global AIDS Response Progress Reporting and UNAIDS 2014 HIV and AIDS estimates, July 2015.</t>
  </si>
  <si>
    <t>Industrialized Countries</t>
  </si>
  <si>
    <t>COUNTRY_NAME</t>
  </si>
  <si>
    <t>Adol ART coverage</t>
  </si>
  <si>
    <t>TIME_PERIOD</t>
  </si>
  <si>
    <t>period_start_date</t>
  </si>
  <si>
    <t>period_end_date</t>
  </si>
  <si>
    <t>Ages &lt;1</t>
  </si>
  <si>
    <t>Ages 1-4</t>
  </si>
  <si>
    <t>Ages &lt;5</t>
  </si>
  <si>
    <t>Ages 5-9</t>
  </si>
  <si>
    <t>Ages 10-19</t>
  </si>
  <si>
    <t>Ages 10-14</t>
  </si>
  <si>
    <t>Ages 15-19</t>
  </si>
  <si>
    <t>Ages 20-24</t>
  </si>
  <si>
    <t>Azerbaijan*</t>
  </si>
  <si>
    <t>2014-sem1</t>
  </si>
  <si>
    <t>Bulgaria*</t>
  </si>
  <si>
    <t>Croatia*</t>
  </si>
  <si>
    <t>Georgia*</t>
  </si>
  <si>
    <t>Mongolia*</t>
  </si>
  <si>
    <t>Papua New Guinea*</t>
  </si>
  <si>
    <t>Singapore*</t>
  </si>
  <si>
    <t>Luxembourg*</t>
  </si>
  <si>
    <t>Malta*</t>
  </si>
  <si>
    <t>New Zealand*</t>
  </si>
  <si>
    <t>Slovakia*</t>
  </si>
  <si>
    <t>Bahamas (the)</t>
  </si>
  <si>
    <t>Dominican Republic (the)</t>
  </si>
  <si>
    <t>Guatemala*</t>
  </si>
  <si>
    <t>Honduras*</t>
  </si>
  <si>
    <t>Iran</t>
  </si>
  <si>
    <t>Sudan*</t>
  </si>
  <si>
    <t>Maldives*</t>
  </si>
  <si>
    <t>Pakistan*</t>
  </si>
  <si>
    <t>Cabo Verde</t>
  </si>
  <si>
    <t>Central African Republic (the)</t>
  </si>
  <si>
    <t>Congo*</t>
  </si>
  <si>
    <t>Mali*</t>
  </si>
  <si>
    <t>Sao Tome and Principe*</t>
  </si>
  <si>
    <t>GLOBAL</t>
  </si>
  <si>
    <t>Central and Eastern Europe and the Commonwealth of Independent States</t>
  </si>
  <si>
    <t xml:space="preserve">Global </t>
  </si>
  <si>
    <t>New infections by age (0-14); Male+Female</t>
  </si>
  <si>
    <t>Rest of world</t>
  </si>
  <si>
    <t>Source: DPT1 and DPT3 data are from WHO-UNICEF 2014 Vaccine-preventable Diseases Estimates (July 2015); EID data are based on UNAIDS/UNICEF/WHO Global AIDS Response Reporting and UNAIDS 2014 HIV and AIDS estimates, July 2015.</t>
  </si>
  <si>
    <t>Note: Global reporting of ART numbers by 5-year age group began in 2014 and not all countries are yet able to report ART numbers disaggregated to this level of age specificity. As a result, the values above represent the 55 low- and middle-income countries that were able to report adolescent ART data for 2014 (either full-year or first 6 months). These 55 countries account for 15% of all adolescents (aged 10-19) living with HIV in all low- and middle-income countries in 2014.</t>
  </si>
  <si>
    <t>Q1</t>
  </si>
  <si>
    <t>Median</t>
  </si>
  <si>
    <t>Q3</t>
  </si>
  <si>
    <t>Global Summary of HIV Epidemic in Women and Children, 2014</t>
  </si>
  <si>
    <t>%</t>
  </si>
  <si>
    <t>Estimated number of women (15+) living with HIV</t>
  </si>
  <si>
    <t>Estimated number of pregnant women living with HIV</t>
  </si>
  <si>
    <t>Estimated number of children (&lt;15) living with HIV</t>
  </si>
  <si>
    <t>Estimated number of children (&lt;15) newly infected with HIV</t>
  </si>
  <si>
    <t>Estimated number of children (&lt;15) dying of AIDS-related causes</t>
  </si>
  <si>
    <t>Note: *Comprehensive, correct knowledge about HIV and AIDS is defined as correctly identifying the two major ways of preventing the sexual transmission of HIV (using condoms and limiting to one faithful, uninfected partner), rejecting the two most common local misconceptions about HIV transmission, and knowing a healthy-looking person can transmit HIV.</t>
  </si>
  <si>
    <t>Source: UNICEF global HIV and AIDS databases (September 2015) based on MICS, DHS, AIS and other nationally representative household surveys, 2009-2014.</t>
  </si>
  <si>
    <t>Note: *Higher-risk sex is defined as sex with a non-marital, non-cohabitating sexual partner.</t>
  </si>
  <si>
    <t>HIV Pop (0-14)</t>
  </si>
  <si>
    <t>In 2014, more than 60% of estimated children (0-14) to be living with HIV were in Eastern and Southern Africa</t>
  </si>
  <si>
    <t>Estimated number of adolescents 10-19 living with HIV</t>
  </si>
  <si>
    <t>Estimated number of adolescents 10-19 dying of AIDS-related causes</t>
  </si>
  <si>
    <t>% of Global Total</t>
  </si>
  <si>
    <t>Global Summary of HIV Epidemic among Adolescents (10-19 years), 2014</t>
  </si>
  <si>
    <t>Note: Due to rounding, values may not sum to total.</t>
  </si>
  <si>
    <t>Estimated number and percentage of adolescents (aged 0-14) living with HIV, top 20 high burden countries, 2000 vs. 2014</t>
  </si>
  <si>
    <t>Of the 220,000 new HIV infection among children globally in 2014, approximately 50% occur in only 6 countries (Nigeria, Kenya, India, Malawi, Uganda and South Africa) with more than 1 out of every 4 in Nigeria alone. Nearly 75% of these infections were in 12 countries.</t>
  </si>
  <si>
    <t>Estimated number and percentage of AIDS-related deaths among children (0-14), top 20 high burden countries, 2014</t>
  </si>
  <si>
    <t>Estimated number of adolescents 15-19 newly infected with HIV</t>
  </si>
  <si>
    <t>Estimated number and percentage of adolescents (aged 10-19) living with HIV, top 20 high burden countries, 2000 vs. 2014</t>
  </si>
  <si>
    <t>Estimated number and percentage of AIDS-related deaths among children (10-19), top 20 high burden countries, 2014</t>
  </si>
  <si>
    <t>&lt;1,000</t>
  </si>
  <si>
    <t>Note: excludes single dose nervirapine; data unavailable for remaining CEE/CIS countries.</t>
  </si>
  <si>
    <t>Note: data unavailable for remaining CEE/CIS countries; Kyrgyzstan has seen new infections among children (0-14) increase 17% since 2009.</t>
  </si>
  <si>
    <t>Note: data unavailable for remaining CEE/CIS countries.</t>
  </si>
  <si>
    <t>&lt;200</t>
  </si>
  <si>
    <t>Estimated number and percentage of new HIV infections among adolescents (aged 0-14), top 20 high burden countries, 2000 vs. 2014</t>
  </si>
  <si>
    <t>Estimated number and percentage of new HIV infections among adolescents (aged 15-19), top 20 high burden countries, 2000 vs. 2014</t>
  </si>
  <si>
    <t>New HIV infections, 2000-2014, CEE/CIS</t>
  </si>
  <si>
    <t>New HIV infections projection, CEE/CIS, 2015-2030</t>
  </si>
  <si>
    <t>Note: data unavailable for Central and Eastern Europe and the Commonwealth of Independent States.</t>
  </si>
  <si>
    <t>Note: data unavailable for remaining CEE/CIS region and remaining CEE/CIS countries.</t>
  </si>
  <si>
    <t>&lt;1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</si>
</sst>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4" x14ac:knownFonts="1">
    <font>
      <sz val="12"/>
      <color theme="1"/>
      <name val="Times New Roman"/>
      <family val="2"/>
    </font>
    <font>
      <sz val="12"/>
      <color theme="1"/>
      <name val="Times New Roman"/>
      <family val="2"/>
    </font>
    <font>
      <sz val="9"/>
      <color theme="1"/>
      <name val="Times New Roman"/>
      <family val="2"/>
    </font>
    <font>
      <sz val="10"/>
      <color theme="1"/>
      <name val="Calibri"/>
      <family val="2"/>
    </font>
    <font>
      <sz val="10"/>
      <color theme="1"/>
      <name val="Calibri Light"/>
      <family val="2"/>
      <scheme val="major"/>
    </font>
    <font>
      <b/>
      <sz val="11"/>
      <color rgb="FF000000"/>
      <name val="Calibri"/>
      <family val="2"/>
    </font>
    <font>
      <b/>
      <sz val="16"/>
      <color theme="0" tint="-0.499984740745262"/>
      <name val="Calibri Light"/>
      <family val="2"/>
      <scheme val="major"/>
    </font>
    <font>
      <sz val="12"/>
      <color rgb="FFC00000"/>
      <name val="Times New Roman"/>
      <family val="2"/>
    </font>
    <font>
      <b/>
      <sz val="12"/>
      <color theme="1"/>
      <name val="Times New Roman"/>
      <family val="1"/>
    </font>
    <font>
      <b/>
      <sz val="12"/>
      <color theme="1"/>
      <name val="Times New Roman"/>
      <family val="2"/>
    </font>
    <font>
      <sz val="10"/>
      <name val="Arial"/>
      <family val="2"/>
    </font>
    <font>
      <sz val="14"/>
      <color rgb="FF636466"/>
      <name val="Calibri"/>
      <family val="2"/>
    </font>
    <font>
      <sz val="14"/>
      <color theme="1"/>
      <name val="Times New Roman"/>
      <family val="2"/>
    </font>
    <font>
      <sz val="12"/>
      <color theme="6"/>
      <name val="Times New Roman"/>
      <family val="2"/>
    </font>
    <font>
      <sz val="11"/>
      <color rgb="FF636466"/>
      <name val="Calibri"/>
      <family val="2"/>
    </font>
    <font>
      <b/>
      <sz val="18"/>
      <color theme="0" tint="-0.499984740745262"/>
      <name val="Calibri Light"/>
      <family val="2"/>
      <scheme val="major"/>
    </font>
    <font>
      <b/>
      <sz val="14"/>
      <color theme="1"/>
      <name val="Times New Roman"/>
      <family val="1"/>
    </font>
    <font>
      <sz val="12"/>
      <color theme="1"/>
      <name val="Calibri"/>
      <family val="2"/>
      <scheme val="minor"/>
    </font>
    <font>
      <sz val="12"/>
      <name val="Times New Roman"/>
      <family val="1"/>
    </font>
    <font>
      <sz val="11"/>
      <color theme="1"/>
      <name val="Calibri"/>
      <family val="2"/>
      <scheme val="minor"/>
    </font>
    <font>
      <sz val="12"/>
      <color theme="1"/>
      <name val="Times New Roman"/>
      <family val="1"/>
    </font>
    <font>
      <sz val="8"/>
      <color theme="1"/>
      <name val="Arial"/>
      <family val="2"/>
    </font>
    <font>
      <b/>
      <sz val="14"/>
      <color theme="1"/>
      <name val="Calibri Light"/>
      <family val="2"/>
      <scheme val="major"/>
    </font>
    <font>
      <i/>
      <sz val="12"/>
      <color theme="1"/>
      <name val="Times New Roman"/>
      <family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2"/>
        <bgColor indexed="64"/>
      </patternFill>
    </fill>
    <fill>
      <patternFill patternType="solid">
        <fgColor theme="4" tint="0.79998168889431442"/>
        <bgColor indexed="64"/>
      </patternFill>
    </fill>
  </fills>
  <borders count="15">
    <border>
      <left/>
      <right/>
      <top/>
      <bottom/>
      <diagonal/>
    </border>
    <border>
      <left/>
      <right/>
      <top style="dotted">
        <color rgb="FF88AFD0"/>
      </top>
      <bottom style="double">
        <color indexed="64"/>
      </bottom>
      <diagonal/>
    </border>
    <border>
      <left style="dotted">
        <color rgb="FF88AFD0"/>
      </left>
      <right style="dotted">
        <color rgb="FF88AFD0"/>
      </right>
      <top style="dotted">
        <color rgb="FF88AFD0"/>
      </top>
      <bottom style="dotted">
        <color rgb="FF88AFD0"/>
      </bottom>
      <diagonal/>
    </border>
    <border>
      <left/>
      <right/>
      <top/>
      <bottom style="thin">
        <color theme="4" tint="0.3999755851924192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0" fontId="19" fillId="0" borderId="0"/>
  </cellStyleXfs>
  <cellXfs count="86">
    <xf numFmtId="0" fontId="0" fillId="0" borderId="0" xfId="0"/>
    <xf numFmtId="0" fontId="0" fillId="4" borderId="0" xfId="0" applyFill="1"/>
    <xf numFmtId="9" fontId="0" fillId="4" borderId="0" xfId="0" applyNumberFormat="1" applyFill="1"/>
    <xf numFmtId="0" fontId="2" fillId="4" borderId="0" xfId="0" applyFont="1" applyFill="1"/>
    <xf numFmtId="3" fontId="0" fillId="4" borderId="0" xfId="0" applyNumberFormat="1" applyFill="1"/>
    <xf numFmtId="9" fontId="0" fillId="4" borderId="0" xfId="2" applyFont="1" applyFill="1"/>
    <xf numFmtId="0" fontId="0" fillId="4" borderId="0" xfId="0" applyFill="1" applyAlignment="1">
      <alignment wrapText="1"/>
    </xf>
    <xf numFmtId="0" fontId="5" fillId="4" borderId="1" xfId="0" applyFont="1" applyFill="1" applyBorder="1" applyAlignment="1">
      <alignment horizontal="left"/>
    </xf>
    <xf numFmtId="0" fontId="5" fillId="4" borderId="1" xfId="0" applyFont="1" applyFill="1" applyBorder="1" applyAlignment="1">
      <alignment horizontal="left" wrapText="1"/>
    </xf>
    <xf numFmtId="0" fontId="3" fillId="4" borderId="2" xfId="0" applyFont="1" applyFill="1" applyBorder="1" applyAlignment="1">
      <alignment horizontal="left"/>
    </xf>
    <xf numFmtId="3" fontId="3" fillId="4" borderId="2" xfId="0" applyNumberFormat="1" applyFont="1" applyFill="1" applyBorder="1" applyAlignment="1">
      <alignment horizontal="center" wrapText="1"/>
    </xf>
    <xf numFmtId="9" fontId="0" fillId="4" borderId="0" xfId="0" applyNumberFormat="1" applyFill="1" applyAlignment="1">
      <alignment wrapText="1"/>
    </xf>
    <xf numFmtId="9" fontId="0" fillId="4" borderId="0" xfId="2" applyFont="1" applyFill="1" applyAlignment="1">
      <alignment wrapText="1"/>
    </xf>
    <xf numFmtId="0" fontId="7" fillId="4" borderId="0" xfId="0" applyFont="1" applyFill="1"/>
    <xf numFmtId="2" fontId="0" fillId="4" borderId="0" xfId="0" applyNumberFormat="1" applyFill="1"/>
    <xf numFmtId="0" fontId="8" fillId="4" borderId="0" xfId="0" applyFont="1" applyFill="1"/>
    <xf numFmtId="1" fontId="0" fillId="4" borderId="0" xfId="0" applyNumberFormat="1" applyFill="1"/>
    <xf numFmtId="0" fontId="13" fillId="4" borderId="0" xfId="0" applyFont="1" applyFill="1"/>
    <xf numFmtId="2" fontId="13" fillId="4" borderId="0" xfId="0" applyNumberFormat="1" applyFont="1" applyFill="1"/>
    <xf numFmtId="0" fontId="4" fillId="4" borderId="0" xfId="0" applyFont="1" applyFill="1" applyAlignment="1">
      <alignment wrapText="1"/>
    </xf>
    <xf numFmtId="0" fontId="14" fillId="4" borderId="0" xfId="0" applyFont="1" applyFill="1" applyAlignment="1">
      <alignment horizontal="left" vertical="center" readingOrder="1"/>
    </xf>
    <xf numFmtId="0" fontId="11" fillId="4" borderId="0" xfId="0" applyFont="1" applyFill="1" applyAlignment="1">
      <alignment horizontal="left" vertical="center" readingOrder="1"/>
    </xf>
    <xf numFmtId="0" fontId="9" fillId="5" borderId="3" xfId="0" applyFont="1" applyFill="1" applyBorder="1"/>
    <xf numFmtId="0" fontId="0" fillId="4" borderId="0" xfId="0" applyFill="1" applyAlignment="1">
      <alignment horizontal="left"/>
    </xf>
    <xf numFmtId="164" fontId="0" fillId="4" borderId="0" xfId="1" applyNumberFormat="1" applyFont="1" applyFill="1"/>
    <xf numFmtId="0" fontId="0" fillId="4" borderId="0" xfId="0" applyNumberFormat="1" applyFill="1"/>
    <xf numFmtId="0" fontId="12" fillId="4" borderId="0" xfId="0" applyFont="1" applyFill="1" applyAlignment="1">
      <alignment vertical="center" wrapText="1"/>
    </xf>
    <xf numFmtId="0" fontId="17" fillId="4" borderId="0" xfId="4" applyFont="1" applyFill="1" applyAlignment="1">
      <alignment vertical="top"/>
    </xf>
    <xf numFmtId="0" fontId="1" fillId="4" borderId="0" xfId="4" applyFont="1" applyFill="1" applyAlignment="1">
      <alignment vertical="top" wrapText="1"/>
    </xf>
    <xf numFmtId="0" fontId="16" fillId="4" borderId="0" xfId="0" applyFont="1" applyFill="1"/>
    <xf numFmtId="0" fontId="8" fillId="6" borderId="0" xfId="0" applyFont="1" applyFill="1" applyAlignment="1"/>
    <xf numFmtId="0" fontId="0" fillId="6" borderId="0" xfId="0" applyFill="1"/>
    <xf numFmtId="0" fontId="0" fillId="6" borderId="0" xfId="0" applyNumberFormat="1" applyFill="1"/>
    <xf numFmtId="0" fontId="1" fillId="6" borderId="0" xfId="4" applyFont="1" applyFill="1" applyAlignment="1">
      <alignment vertical="top"/>
    </xf>
    <xf numFmtId="0" fontId="17" fillId="6" borderId="0" xfId="4" applyFont="1" applyFill="1" applyAlignment="1">
      <alignment vertical="top"/>
    </xf>
    <xf numFmtId="0" fontId="8" fillId="6" borderId="0" xfId="0" applyFont="1" applyFill="1"/>
    <xf numFmtId="0" fontId="16" fillId="6" borderId="0" xfId="0" applyFont="1" applyFill="1"/>
    <xf numFmtId="164" fontId="0" fillId="6" borderId="0" xfId="1" applyNumberFormat="1" applyFont="1" applyFill="1"/>
    <xf numFmtId="0" fontId="0" fillId="6" borderId="0" xfId="0" applyFill="1" applyAlignment="1">
      <alignment horizontal="left"/>
    </xf>
    <xf numFmtId="0" fontId="18" fillId="6" borderId="0" xfId="4" applyFont="1" applyFill="1"/>
    <xf numFmtId="0" fontId="4" fillId="4" borderId="0" xfId="0" applyFont="1" applyFill="1" applyAlignment="1">
      <alignment horizontal="left"/>
    </xf>
    <xf numFmtId="0" fontId="11" fillId="6" borderId="0" xfId="0" applyFont="1" applyFill="1" applyAlignment="1">
      <alignment horizontal="left" vertical="center" readingOrder="1"/>
    </xf>
    <xf numFmtId="0" fontId="9" fillId="6" borderId="3" xfId="0" applyFont="1" applyFill="1" applyBorder="1"/>
    <xf numFmtId="164" fontId="0" fillId="6" borderId="0" xfId="0" applyNumberFormat="1" applyFill="1"/>
    <xf numFmtId="0" fontId="12" fillId="6" borderId="0" xfId="0" applyFont="1" applyFill="1" applyAlignment="1">
      <alignment vertical="center" wrapText="1"/>
    </xf>
    <xf numFmtId="0" fontId="0" fillId="4" borderId="0" xfId="0" applyFill="1" applyAlignment="1">
      <alignment vertical="center" textRotation="90" wrapText="1"/>
    </xf>
    <xf numFmtId="9" fontId="0" fillId="6" borderId="0" xfId="2" applyFont="1" applyFill="1"/>
    <xf numFmtId="0" fontId="5" fillId="4" borderId="1" xfId="0" applyFont="1" applyFill="1" applyBorder="1" applyAlignment="1">
      <alignment horizontal="left" vertical="top" wrapText="1"/>
    </xf>
    <xf numFmtId="14" fontId="0" fillId="4" borderId="0" xfId="0" applyNumberFormat="1" applyFill="1"/>
    <xf numFmtId="0" fontId="23" fillId="3" borderId="4" xfId="0" applyFont="1" applyFill="1" applyBorder="1" applyAlignment="1">
      <alignment wrapText="1"/>
    </xf>
    <xf numFmtId="0" fontId="23" fillId="3" borderId="5" xfId="0" applyFont="1" applyFill="1" applyBorder="1" applyAlignment="1">
      <alignment horizontal="center" wrapText="1"/>
    </xf>
    <xf numFmtId="0" fontId="23" fillId="3" borderId="6" xfId="0" applyNumberFormat="1" applyFont="1" applyFill="1" applyBorder="1" applyAlignment="1">
      <alignment horizontal="center" wrapText="1"/>
    </xf>
    <xf numFmtId="0" fontId="0" fillId="7" borderId="7" xfId="0" applyFill="1" applyBorder="1" applyAlignment="1">
      <alignment wrapText="1"/>
    </xf>
    <xf numFmtId="3" fontId="0" fillId="7" borderId="0" xfId="0" applyNumberFormat="1" applyFill="1" applyBorder="1" applyAlignment="1">
      <alignment horizontal="center" vertical="center" wrapText="1"/>
    </xf>
    <xf numFmtId="0" fontId="0" fillId="7" borderId="8" xfId="0" applyNumberFormat="1" applyFill="1" applyBorder="1" applyAlignment="1">
      <alignment horizontal="center" vertical="center" wrapText="1"/>
    </xf>
    <xf numFmtId="0" fontId="0" fillId="3" borderId="7" xfId="0" applyFill="1" applyBorder="1" applyAlignment="1">
      <alignment wrapText="1"/>
    </xf>
    <xf numFmtId="3" fontId="0" fillId="3" borderId="0" xfId="0" applyNumberFormat="1" applyFill="1" applyBorder="1" applyAlignment="1">
      <alignment horizontal="center" vertical="center" wrapText="1"/>
    </xf>
    <xf numFmtId="0" fontId="0" fillId="3" borderId="8" xfId="0" applyNumberFormat="1" applyFill="1" applyBorder="1" applyAlignment="1">
      <alignment horizontal="center" vertical="center" wrapText="1"/>
    </xf>
    <xf numFmtId="0" fontId="0" fillId="7" borderId="9" xfId="0" applyFill="1" applyBorder="1" applyAlignment="1">
      <alignment wrapText="1"/>
    </xf>
    <xf numFmtId="3" fontId="0" fillId="7" borderId="10" xfId="0" applyNumberFormat="1" applyFill="1" applyBorder="1" applyAlignment="1">
      <alignment horizontal="center" vertical="center" wrapText="1"/>
    </xf>
    <xf numFmtId="0" fontId="0" fillId="7" borderId="11" xfId="0" applyNumberFormat="1" applyFill="1" applyBorder="1" applyAlignment="1">
      <alignment horizontal="center" vertical="center" wrapText="1"/>
    </xf>
    <xf numFmtId="0" fontId="0" fillId="4" borderId="0" xfId="0" applyFill="1" applyAlignment="1">
      <alignment horizontal="center"/>
    </xf>
    <xf numFmtId="0" fontId="0" fillId="4" borderId="0" xfId="0" applyNumberFormat="1" applyFill="1" applyAlignment="1">
      <alignment horizontal="center"/>
    </xf>
    <xf numFmtId="0" fontId="0" fillId="6" borderId="0" xfId="0" applyFill="1" applyAlignment="1">
      <alignment horizontal="right"/>
    </xf>
    <xf numFmtId="0" fontId="23" fillId="3" borderId="12" xfId="0" applyFont="1" applyFill="1" applyBorder="1" applyAlignment="1"/>
    <xf numFmtId="0" fontId="23" fillId="3" borderId="13" xfId="0" applyFont="1" applyFill="1" applyBorder="1" applyAlignment="1">
      <alignment horizontal="centerContinuous"/>
    </xf>
    <xf numFmtId="0" fontId="23" fillId="3" borderId="14" xfId="0" applyNumberFormat="1" applyFont="1" applyFill="1" applyBorder="1" applyAlignment="1">
      <alignment horizontal="center" wrapText="1"/>
    </xf>
    <xf numFmtId="0" fontId="23" fillId="3" borderId="7" xfId="0" applyFont="1" applyFill="1" applyBorder="1" applyAlignment="1"/>
    <xf numFmtId="0" fontId="23" fillId="3" borderId="0" xfId="0" applyFont="1" applyFill="1" applyBorder="1" applyAlignment="1">
      <alignment horizontal="center"/>
    </xf>
    <xf numFmtId="0" fontId="23" fillId="3" borderId="8" xfId="0" applyNumberFormat="1" applyFont="1" applyFill="1" applyBorder="1" applyAlignment="1">
      <alignment horizontal="center" wrapText="1"/>
    </xf>
    <xf numFmtId="0" fontId="0" fillId="4" borderId="0" xfId="0" applyFill="1" applyAlignment="1">
      <alignment horizontal="right"/>
    </xf>
    <xf numFmtId="164" fontId="0" fillId="6" borderId="0" xfId="1" applyNumberFormat="1" applyFont="1" applyFill="1" applyAlignment="1">
      <alignment horizontal="right"/>
    </xf>
    <xf numFmtId="9" fontId="0" fillId="6" borderId="0" xfId="2" applyNumberFormat="1" applyFont="1" applyFill="1"/>
    <xf numFmtId="9" fontId="0" fillId="6" borderId="0" xfId="0" applyNumberFormat="1" applyFill="1"/>
    <xf numFmtId="2" fontId="0" fillId="4" borderId="0" xfId="0" applyNumberFormat="1" applyFill="1" applyAlignment="1">
      <alignment horizontal="center"/>
    </xf>
    <xf numFmtId="0" fontId="22" fillId="4" borderId="0" xfId="0" applyFont="1" applyFill="1" applyAlignment="1">
      <alignment horizontal="center" wrapText="1"/>
    </xf>
    <xf numFmtId="0" fontId="0" fillId="4" borderId="0" xfId="0" applyFill="1" applyAlignment="1">
      <alignment vertical="center" textRotation="90" wrapText="1"/>
    </xf>
    <xf numFmtId="0" fontId="15" fillId="0" borderId="0" xfId="0" applyFont="1" applyBorder="1" applyAlignment="1">
      <alignment horizontal="center" wrapText="1"/>
    </xf>
    <xf numFmtId="0" fontId="12" fillId="2" borderId="0" xfId="0" applyFont="1" applyFill="1" applyAlignment="1">
      <alignment horizontal="center" vertical="center" wrapText="1"/>
    </xf>
    <xf numFmtId="0" fontId="20" fillId="2" borderId="0" xfId="0" applyFont="1" applyFill="1" applyAlignment="1">
      <alignment horizontal="center" wrapText="1"/>
    </xf>
    <xf numFmtId="0" fontId="6" fillId="3" borderId="0" xfId="0" applyFont="1" applyFill="1" applyBorder="1" applyAlignment="1">
      <alignment horizontal="center" wrapText="1"/>
    </xf>
    <xf numFmtId="0" fontId="0" fillId="2" borderId="0" xfId="0" applyFill="1" applyAlignment="1">
      <alignment horizontal="center" vertical="center" wrapText="1"/>
    </xf>
    <xf numFmtId="0" fontId="0" fillId="0" borderId="0" xfId="0" applyAlignment="1">
      <alignment wrapText="1"/>
    </xf>
    <xf numFmtId="0" fontId="0" fillId="4" borderId="0" xfId="0" applyFill="1" applyAlignment="1">
      <alignment textRotation="90" wrapText="1"/>
    </xf>
    <xf numFmtId="0" fontId="21" fillId="4" borderId="0" xfId="0" applyFont="1" applyFill="1" applyAlignment="1">
      <alignment horizontal="left" vertical="top" wrapText="1"/>
    </xf>
    <xf numFmtId="0" fontId="0" fillId="4" borderId="0" xfId="0" applyFill="1" applyAlignment="1">
      <alignment wrapText="1"/>
    </xf>
  </cellXfs>
  <cellStyles count="6">
    <cellStyle name="Comma" xfId="1" builtinId="3"/>
    <cellStyle name="Normal" xfId="0" builtinId="0"/>
    <cellStyle name="Normal 13" xfId="4"/>
    <cellStyle name="Normal 2" xfId="3"/>
    <cellStyle name="Normal 2 2" xfId="5"/>
    <cellStyle name="Percent" xfId="2"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5DFC2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pregnant women living with HIV receiving most effective ARVs for PMTCT, Central and Eastern Europe and the Commonwealth of Independent States, 2014</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'PMTCT coverage'!$B$30</c:f>
              <c:strCache>
                <c:ptCount val="1"/>
                <c:pt idx="0">
                  <c:v>PMTCT coverage (Effective regimen 2010-2015)</c:v>
                </c:pt>
              </c:strCache>
            </c:strRef>
          </c:tx>
          <c:spPr>
            <a:solidFill>
              <a:srgbClr val="FFC000"/>
            </a:solidFill>
            <a:ln>
              <a:noFill/>
            </a:ln>
            <a:effectLst/>
          </c:spPr>
          <c:invertIfNegative val="0"/>
          <c:dPt>
            <c:idx val="0"/>
            <c:invertIfNegative val="0"/>
            <c:bubble3D val="0"/>
            <c:spPr>
              <a:solidFill>
                <a:srgbClr val="FF0000"/>
              </a:solidFill>
              <a:ln>
                <a:noFill/>
              </a:ln>
              <a:effectLst/>
            </c:spPr>
          </c:dPt>
          <c:dPt>
            <c:idx val="1"/>
            <c:invertIfNegative val="0"/>
            <c:bubble3D val="0"/>
            <c:spPr>
              <a:solidFill>
                <a:srgbClr val="FF0000"/>
              </a:solidFill>
              <a:ln>
                <a:noFill/>
              </a:ln>
              <a:effectLst/>
            </c:spPr>
          </c:dPt>
          <c:dPt>
            <c:idx val="2"/>
            <c:invertIfNegative val="0"/>
            <c:bubble3D val="0"/>
            <c:spPr>
              <a:solidFill>
                <a:srgbClr val="FF0000"/>
              </a:solidFill>
              <a:ln>
                <a:noFill/>
              </a:ln>
              <a:effectLst/>
            </c:spPr>
          </c:dPt>
          <c:dPt>
            <c:idx val="6"/>
            <c:invertIfNegative val="0"/>
            <c:bubble3D val="0"/>
            <c:spPr>
              <a:solidFill>
                <a:srgbClr val="92D050"/>
              </a:solidFill>
              <a:ln>
                <a:noFill/>
              </a:ln>
              <a:effectLst/>
            </c:spPr>
          </c:dPt>
          <c:dLbls>
            <c:dLbl>
              <c:idx val="6"/>
              <c:layout/>
              <c:tx>
                <c:rich>
                  <a:bodyPr/>
                  <a:lstStyle/>
                  <a:p>
                    <a:r>
                      <a:rPr lang="en-US"/>
                      <a:t>&gt;95%</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'PMTCT coverage'!$A$31:$A$37</c:f>
              <c:strCache>
                <c:ptCount val="7"/>
                <c:pt idx="0">
                  <c:v>Serbia</c:v>
                </c:pt>
                <c:pt idx="1">
                  <c:v>Kyrgyzstan</c:v>
                </c:pt>
                <c:pt idx="2">
                  <c:v>Azerbaijan</c:v>
                </c:pt>
                <c:pt idx="3">
                  <c:v>Tajikistan</c:v>
                </c:pt>
                <c:pt idx="4">
                  <c:v>Bulgaria</c:v>
                </c:pt>
                <c:pt idx="5">
                  <c:v>Republic of Moldova</c:v>
                </c:pt>
                <c:pt idx="6">
                  <c:v>Romania</c:v>
                </c:pt>
              </c:strCache>
            </c:strRef>
          </c:cat>
          <c:val>
            <c:numRef>
              <c:f>'PMTCT coverage'!$B$31:$B$37</c:f>
              <c:numCache>
                <c:formatCode>General</c:formatCode>
                <c:ptCount val="7"/>
                <c:pt idx="0" formatCode="0.00">
                  <c:v>0.22222222222222221</c:v>
                </c:pt>
                <c:pt idx="1">
                  <c:v>0.4175824175824176</c:v>
                </c:pt>
                <c:pt idx="2">
                  <c:v>0.4621212121212121</c:v>
                </c:pt>
                <c:pt idx="3" formatCode="0.00">
                  <c:v>0.65217391304347827</c:v>
                </c:pt>
                <c:pt idx="4" formatCode="0.00">
                  <c:v>0.75</c:v>
                </c:pt>
                <c:pt idx="5" formatCode="0.00">
                  <c:v>0.75621890547263682</c:v>
                </c:pt>
                <c:pt idx="6" formatCode="0.00">
                  <c:v>0.97</c:v>
                </c:pt>
              </c:numCache>
            </c:numRef>
          </c:val>
          <c:extLst/>
        </c:ser>
        <c:dLbls>
          <c:showLegendKey val="0"/>
          <c:showVal val="0"/>
          <c:showCatName val="0"/>
          <c:showSerName val="0"/>
          <c:showPercent val="0"/>
          <c:showBubbleSize val="0"/>
        </c:dLbls>
        <c:gapWidth val="182"/>
        <c:axId val="403530912"/>
        <c:axId val="403532480"/>
      </c:barChart>
      <c:catAx>
        <c:axId val="4035309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532480"/>
        <c:crosses val="autoZero"/>
        <c:auto val="1"/>
        <c:lblAlgn val="ctr"/>
        <c:lblOffset val="100"/>
        <c:noMultiLvlLbl val="0"/>
      </c:catAx>
      <c:valAx>
        <c:axId val="40353248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5309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4">
                  <a:lumMod val="60000"/>
                  <a:lumOff val="40000"/>
                </a:schemeClr>
              </a:solidFill>
              <a:ln w="19050">
                <a:solidFill>
                  <a:schemeClr val="lt1"/>
                </a:solidFill>
              </a:ln>
              <a:effectLst/>
            </c:spPr>
          </c:dPt>
          <c:dPt>
            <c:idx val="3"/>
            <c:bubble3D val="0"/>
            <c:spPr>
              <a:solidFill>
                <a:schemeClr val="bg1">
                  <a:lumMod val="75000"/>
                </a:schemeClr>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2385C5C4-B407-44DD-B4C4-2E3C6A0D6F2F}" type="CATEGORYNAME">
                      <a:rPr lang="en-US"/>
                      <a:pPr/>
                      <a:t>[CATEGORY NAME]</a:t>
                    </a:fld>
                    <a:r>
                      <a:rPr lang="en-US" baseline="0"/>
                      <a:t> 59,000 11%</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
              <c:tx>
                <c:rich>
                  <a:bodyPr/>
                  <a:lstStyle/>
                  <a:p>
                    <a:fld id="{AF72AFB7-D720-4126-A5E7-3653E42E4FAA}" type="CATEGORYNAME">
                      <a:rPr lang="en-US"/>
                      <a:pPr/>
                      <a:t>[CATEGORY NAME]</a:t>
                    </a:fld>
                    <a:r>
                      <a:rPr lang="en-US"/>
                      <a:t> 59,000</a:t>
                    </a:r>
                    <a:r>
                      <a:rPr lang="en-US" baseline="0"/>
                      <a:t>  11%</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2"/>
              <c:tx>
                <c:rich>
                  <a:bodyPr/>
                  <a:lstStyle/>
                  <a:p>
                    <a:fld id="{D8A08AF1-F6D4-4A5B-8154-91D0423BCDA0}" type="CATEGORYNAME">
                      <a:rPr lang="en-US"/>
                      <a:pPr/>
                      <a:t>[CATEGORY NAME]</a:t>
                    </a:fld>
                    <a:r>
                      <a:rPr lang="en-US" baseline="0"/>
                      <a:t> 45,000 9%</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3"/>
              <c:tx>
                <c:rich>
                  <a:bodyPr/>
                  <a:lstStyle/>
                  <a:p>
                    <a:fld id="{F359EC9A-6104-4AFE-A6F4-545608D3DB2F}" type="CATEGORYNAME">
                      <a:rPr lang="en-US"/>
                      <a:pPr/>
                      <a:t>[CATEGORY NAME]</a:t>
                    </a:fld>
                    <a:r>
                      <a:rPr lang="en-US" baseline="0"/>
                      <a:t> 40,000 8%</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4"/>
              <c:tx>
                <c:rich>
                  <a:bodyPr/>
                  <a:lstStyle/>
                  <a:p>
                    <a:fld id="{02C0E3DF-CC33-4F97-823A-46EB902B2301}" type="CATEGORYNAME">
                      <a:rPr lang="en-US"/>
                      <a:pPr/>
                      <a:t>[CATEGORY NAME]</a:t>
                    </a:fld>
                    <a:r>
                      <a:rPr lang="en-US" baseline="0"/>
                      <a:t> 36,000 7%</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5"/>
              <c:tx>
                <c:rich>
                  <a:bodyPr/>
                  <a:lstStyle/>
                  <a:p>
                    <a:fld id="{7062DDD8-924D-4DFC-9595-AC61D8AE6074}" type="CATEGORYNAME">
                      <a:rPr lang="en-US"/>
                      <a:pPr/>
                      <a:t>[CATEGORY NAME]</a:t>
                    </a:fld>
                    <a:r>
                      <a:rPr lang="en-US" baseline="0"/>
                      <a:t> 36,000 7%</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6"/>
              <c:tx>
                <c:rich>
                  <a:bodyPr/>
                  <a:lstStyle/>
                  <a:p>
                    <a:fld id="{1B5875E4-66B5-4F85-84A4-00BE66FEBBCB}" type="CATEGORYNAME">
                      <a:rPr lang="en-US"/>
                      <a:pPr/>
                      <a:t>[CATEGORY NAME]</a:t>
                    </a:fld>
                    <a:r>
                      <a:rPr lang="en-US" baseline="0"/>
                      <a:t> 29,000 6%</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7"/>
              <c:tx>
                <c:rich>
                  <a:bodyPr/>
                  <a:lstStyle/>
                  <a:p>
                    <a:fld id="{C7E064CB-CB13-4215-A719-FA45BA271598}" type="CATEGORYNAME">
                      <a:rPr lang="en-US"/>
                      <a:pPr/>
                      <a:t>[CATEGORY NAME]</a:t>
                    </a:fld>
                    <a:r>
                      <a:rPr lang="en-US" baseline="0"/>
                      <a:t> 27,000 5%</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8"/>
              <c:tx>
                <c:rich>
                  <a:bodyPr/>
                  <a:lstStyle/>
                  <a:p>
                    <a:fld id="{C83B8377-CFB7-4F44-9D11-368CCFC26E9B}" type="CATEGORYNAME">
                      <a:rPr lang="en-US"/>
                      <a:pPr/>
                      <a:t>[CATEGORY NAME]</a:t>
                    </a:fld>
                    <a:r>
                      <a:rPr lang="en-US" baseline="0"/>
                      <a:t> 26,000 5%</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9"/>
              <c:tx>
                <c:rich>
                  <a:bodyPr/>
                  <a:lstStyle/>
                  <a:p>
                    <a:fld id="{C2F2F549-6B46-4DD4-AECA-73F8B1BF3C0F}" type="CATEGORYNAME">
                      <a:rPr lang="en-US"/>
                      <a:pPr/>
                      <a:t>[CATEGORY NAME]</a:t>
                    </a:fld>
                    <a:r>
                      <a:rPr lang="en-US" baseline="0"/>
                      <a:t> ... 4%</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0"/>
              <c:tx>
                <c:rich>
                  <a:bodyPr/>
                  <a:lstStyle/>
                  <a:p>
                    <a:fld id="{BC09744F-D368-450B-B9E3-9CEF9ED5B96C}" type="CATEGORYNAME">
                      <a:rPr lang="en-US"/>
                      <a:pPr/>
                      <a:t>[CATEGORY NAME]</a:t>
                    </a:fld>
                    <a:r>
                      <a:rPr lang="en-US"/>
                      <a:t> 19,000</a:t>
                    </a:r>
                    <a:r>
                      <a:rPr lang="en-US" baseline="0"/>
                      <a:t>  4%</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1"/>
              <c:tx>
                <c:rich>
                  <a:bodyPr/>
                  <a:lstStyle/>
                  <a:p>
                    <a:fld id="{A404D85F-E613-430D-A26D-99C3B4324456}" type="CATEGORYNAME">
                      <a:rPr lang="en-US"/>
                      <a:pPr/>
                      <a:t>[CATEGORY NAME]</a:t>
                    </a:fld>
                    <a:r>
                      <a:rPr lang="en-US" baseline="0"/>
                      <a:t> 13,000 2%</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2"/>
              <c:tx>
                <c:rich>
                  <a:bodyPr/>
                  <a:lstStyle/>
                  <a:p>
                    <a:fld id="{AA7F9956-5835-40B0-805C-856ABC42B92E}" type="CATEGORYNAME">
                      <a:rPr lang="en-US"/>
                      <a:pPr/>
                      <a:t>[CATEGORY NAME]</a:t>
                    </a:fld>
                    <a:r>
                      <a:rPr lang="en-US" baseline="0"/>
                      <a:t> 11,000 </a:t>
                    </a:r>
                    <a:fld id="{35212F43-3C9A-46D8-818D-D91FE3688B7E}"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3"/>
              <c:tx>
                <c:rich>
                  <a:bodyPr/>
                  <a:lstStyle/>
                  <a:p>
                    <a:r>
                      <a:rPr lang="en-US"/>
                      <a:t>Côte d'Ivoire</a:t>
                    </a:r>
                    <a:r>
                      <a:rPr lang="en-US" baseline="0"/>
                      <a:t> 11,000 </a:t>
                    </a:r>
                    <a:fld id="{047CAC85-8DCA-4DB8-A78F-7C54A87E248A}"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4"/>
              <c:tx>
                <c:rich>
                  <a:bodyPr/>
                  <a:lstStyle/>
                  <a:p>
                    <a:fld id="{AABC9124-7C2D-4D2A-98BF-786DAA921F3A}" type="CATEGORYNAME">
                      <a:rPr lang="en-US"/>
                      <a:pPr/>
                      <a:t>[CATEGORY NAME]</a:t>
                    </a:fld>
                    <a:r>
                      <a:rPr lang="en-US" baseline="0"/>
                      <a:t> 7,300 1%</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5"/>
              <c:tx>
                <c:rich>
                  <a:bodyPr/>
                  <a:lstStyle/>
                  <a:p>
                    <a:fld id="{731FBBD6-C78B-475E-A92B-A1BC9856E886}" type="CATEGORYNAME">
                      <a:rPr lang="en-US"/>
                      <a:pPr/>
                      <a:t>[CATEGORY NAME]</a:t>
                    </a:fld>
                    <a:r>
                      <a:rPr lang="en-US" baseline="0"/>
                      <a:t> 5,100 </a:t>
                    </a:r>
                    <a:fld id="{DCBEC03B-A6F4-41C2-9F5F-964B5DB07C8B}"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6"/>
              <c:tx>
                <c:rich>
                  <a:bodyPr/>
                  <a:lstStyle/>
                  <a:p>
                    <a:fld id="{05484E3F-E824-4C02-9CFA-F1F64C5AFEA1}" type="CATEGORYNAME">
                      <a:rPr lang="en-US"/>
                      <a:pPr/>
                      <a:t>[CATEGORY NAME]</a:t>
                    </a:fld>
                    <a:r>
                      <a:rPr lang="en-US" baseline="0"/>
                      <a:t> 4,800 </a:t>
                    </a:r>
                    <a:fld id="{931B5AFE-E77C-40D2-8344-7D043B264AD6}"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7"/>
              <c:tx>
                <c:rich>
                  <a:bodyPr/>
                  <a:lstStyle/>
                  <a:p>
                    <a:fld id="{69E64F33-EDF3-43D4-AAE5-DD056819293B}" type="CATEGORYNAME">
                      <a:rPr lang="en-US"/>
                      <a:pPr/>
                      <a:t>[CATEGORY NAME]</a:t>
                    </a:fld>
                    <a:r>
                      <a:rPr lang="en-US" baseline="0"/>
                      <a:t> 4,700 </a:t>
                    </a:r>
                    <a:fld id="{6B71E440-C7EC-49DF-B4DB-3D6D910B77A2}"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8"/>
              <c:tx>
                <c:rich>
                  <a:bodyPr/>
                  <a:lstStyle/>
                  <a:p>
                    <a:fld id="{9045BDAD-1CC3-439C-9695-B49B3AA55073}" type="CATEGORYNAME">
                      <a:rPr lang="en-US"/>
                      <a:pPr/>
                      <a:t>[CATEGORY NAME]</a:t>
                    </a:fld>
                    <a:r>
                      <a:rPr lang="en-US" baseline="0"/>
                      <a:t> 4,400 </a:t>
                    </a:r>
                    <a:fld id="{F0A1471F-2927-4EB1-9964-0D5AA35511F6}"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9"/>
              <c:tx>
                <c:rich>
                  <a:bodyPr/>
                  <a:lstStyle/>
                  <a:p>
                    <a:fld id="{A8644DE1-4393-4304-A096-D2F57E420C36}" type="CATEGORYNAME">
                      <a:rPr lang="en-US"/>
                      <a:pPr/>
                      <a:t>[CATEGORY NAME]</a:t>
                    </a:fld>
                    <a:r>
                      <a:rPr lang="en-US" baseline="0"/>
                      <a:t> 4,300 </a:t>
                    </a:r>
                    <a:fld id="{B8E5416A-F833-45E5-81CF-7B79E72B31F5}"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20"/>
              <c:tx>
                <c:rich>
                  <a:bodyPr/>
                  <a:lstStyle/>
                  <a:p>
                    <a:fld id="{07325C49-50A8-442A-BEDE-0B7059D19BA0}" type="CATEGORYNAME">
                      <a:rPr lang="en-US"/>
                      <a:pPr/>
                      <a:t>[CATEGORY NAME]</a:t>
                    </a:fld>
                    <a:r>
                      <a:rPr lang="en-US" baseline="0"/>
                      <a:t> 61,000 12% </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Infects_0-14'!$C$50:$C$70</c:f>
              <c:strCache>
                <c:ptCount val="21"/>
                <c:pt idx="0">
                  <c:v>Nigeria</c:v>
                </c:pt>
                <c:pt idx="1">
                  <c:v>South Africa</c:v>
                </c:pt>
                <c:pt idx="2">
                  <c:v>Kenya</c:v>
                </c:pt>
                <c:pt idx="3">
                  <c:v>United Republic of Tanzania</c:v>
                </c:pt>
                <c:pt idx="4">
                  <c:v>Zimbabwe</c:v>
                </c:pt>
                <c:pt idx="5">
                  <c:v>Ethiopia</c:v>
                </c:pt>
                <c:pt idx="6">
                  <c:v>Malawi</c:v>
                </c:pt>
                <c:pt idx="7">
                  <c:v>Uganda</c:v>
                </c:pt>
                <c:pt idx="8">
                  <c:v>Mozambique</c:v>
                </c:pt>
                <c:pt idx="9">
                  <c:v>India</c:v>
                </c:pt>
                <c:pt idx="10">
                  <c:v>Zambia</c:v>
                </c:pt>
                <c:pt idx="11">
                  <c:v>Democratic Republic of the Congo</c:v>
                </c:pt>
                <c:pt idx="12">
                  <c:v>Cameroon</c:v>
                </c:pt>
                <c:pt idx="13">
                  <c:v>Cote dIvoire</c:v>
                </c:pt>
                <c:pt idx="14">
                  <c:v>Rwanda</c:v>
                </c:pt>
                <c:pt idx="15">
                  <c:v>Ghana</c:v>
                </c:pt>
                <c:pt idx="16">
                  <c:v>Chad</c:v>
                </c:pt>
                <c:pt idx="17">
                  <c:v>Central African Republic</c:v>
                </c:pt>
                <c:pt idx="18">
                  <c:v>Burkina Faso</c:v>
                </c:pt>
                <c:pt idx="19">
                  <c:v>Botswana</c:v>
                </c:pt>
                <c:pt idx="20">
                  <c:v>Rest of world</c:v>
                </c:pt>
              </c:strCache>
            </c:strRef>
          </c:cat>
          <c:val>
            <c:numRef>
              <c:f>'New Infects_0-14'!$D$50:$D$70</c:f>
              <c:numCache>
                <c:formatCode>General</c:formatCode>
                <c:ptCount val="21"/>
                <c:pt idx="0">
                  <c:v>59148</c:v>
                </c:pt>
                <c:pt idx="1">
                  <c:v>59110</c:v>
                </c:pt>
                <c:pt idx="2">
                  <c:v>44693</c:v>
                </c:pt>
                <c:pt idx="3">
                  <c:v>39535</c:v>
                </c:pt>
                <c:pt idx="4">
                  <c:v>35893</c:v>
                </c:pt>
                <c:pt idx="5">
                  <c:v>35878</c:v>
                </c:pt>
                <c:pt idx="6">
                  <c:v>28816</c:v>
                </c:pt>
                <c:pt idx="7">
                  <c:v>26665</c:v>
                </c:pt>
                <c:pt idx="8">
                  <c:v>25863</c:v>
                </c:pt>
                <c:pt idx="9">
                  <c:v>22290.9</c:v>
                </c:pt>
                <c:pt idx="10">
                  <c:v>19332</c:v>
                </c:pt>
                <c:pt idx="11">
                  <c:v>12708</c:v>
                </c:pt>
                <c:pt idx="12">
                  <c:v>10901</c:v>
                </c:pt>
                <c:pt idx="13">
                  <c:v>10517</c:v>
                </c:pt>
                <c:pt idx="14">
                  <c:v>7319</c:v>
                </c:pt>
                <c:pt idx="15">
                  <c:v>5126</c:v>
                </c:pt>
                <c:pt idx="16">
                  <c:v>4798</c:v>
                </c:pt>
                <c:pt idx="17">
                  <c:v>4668</c:v>
                </c:pt>
                <c:pt idx="18">
                  <c:v>4362</c:v>
                </c:pt>
                <c:pt idx="19">
                  <c:v>4325</c:v>
                </c:pt>
                <c:pt idx="20">
                  <c:v>61391.995700000007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by UNICEF regions, 2014</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Infections_0-14_Regions'!$B$38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tx>
                <c:rich>
                  <a:bodyPr/>
                  <a:lstStyle/>
                  <a:p>
                    <a:fld id="{6AF8C515-E24C-4FAA-9F8A-9AAD8DB402CE}" type="CATEGORYNAME">
                      <a:rPr lang="en-US"/>
                      <a:pPr/>
                      <a:t>[CATEGORY NAME]</a:t>
                    </a:fld>
                    <a:r>
                      <a:rPr lang="en-US"/>
                      <a:t> 99,000</a:t>
                    </a:r>
                    <a:endParaRPr lang="en-US" baseline="0"/>
                  </a:p>
                  <a:p>
                    <a:r>
                      <a:rPr lang="en-US"/>
                      <a:t>45%</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C4729D25-E397-480A-A400-D2B1FAFEBF1A}" type="CATEGORYNAME">
                      <a:rPr lang="en-US"/>
                      <a:pPr/>
                      <a:t>[CATEGORY NAME]</a:t>
                    </a:fld>
                    <a:endParaRPr lang="en-US" baseline="0"/>
                  </a:p>
                  <a:p>
                    <a:r>
                      <a:rPr lang="en-US"/>
                      <a:t>93,000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740FE803-657B-45DF-ADC3-1823A0F0E0CC}" type="CATEGORYNAME">
                      <a:rPr lang="en-US"/>
                      <a:pPr/>
                      <a:t>[CATEGORY NAME]</a:t>
                    </a:fld>
                    <a:endParaRPr lang="en-US" baseline="0"/>
                  </a:p>
                  <a:p>
                    <a:r>
                      <a:rPr lang="en-US"/>
                      <a:t>14,000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FF68E153-E813-44FD-9FCA-A3344AAFB24E}" type="CATEGORYNAME">
                      <a:rPr lang="en-US"/>
                      <a:pPr/>
                      <a:t>[CATEGORY NAME]</a:t>
                    </a:fld>
                    <a:endParaRPr lang="en-US" baseline="0"/>
                  </a:p>
                  <a:p>
                    <a:r>
                      <a:rPr lang="en-US"/>
                      <a:t>7,300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7D3BFE41-FEBD-4F06-85B2-07607DD620B5}" type="CATEGORYNAME">
                      <a:rPr lang="en-US"/>
                      <a:pPr/>
                      <a:t>[CATEGORY NAME]</a:t>
                    </a:fld>
                    <a:endParaRPr lang="en-US" baseline="0"/>
                  </a:p>
                  <a:p>
                    <a:r>
                      <a:rPr lang="en-US"/>
                      <a:t>2,400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4EA25113-67D9-4DC1-82BB-A29CFF210EA2}" type="CATEGORYNAME">
                      <a:rPr lang="en-US"/>
                      <a:pPr/>
                      <a:t>[CATEGORY NAME]</a:t>
                    </a:fld>
                    <a:endParaRPr lang="en-US" baseline="0"/>
                  </a:p>
                  <a:p>
                    <a:r>
                      <a:rPr lang="en-US"/>
                      <a:t>1,600</a:t>
                    </a:r>
                    <a:endParaRPr lang="en-US" baseline="0"/>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2746237B-7CBC-46D0-8264-686208AAEF59}" type="CATEGORYNAME">
                      <a:rPr lang="en-US"/>
                      <a:pPr/>
                      <a:t>[CATEGORY NAME]</a:t>
                    </a:fld>
                    <a:endParaRPr lang="en-US" baseline="0"/>
                  </a:p>
                  <a:p>
                    <a:r>
                      <a:rPr lang="en-US"/>
                      <a:t>1,200</a:t>
                    </a:r>
                    <a:endParaRPr lang="en-US" baseline="0"/>
                  </a:p>
                  <a:p>
                    <a:fld id="{33C25BEB-08A0-4D65-AC05-F4277A4B37E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98BF1448-2598-4DCB-90E9-12478BDC3EF6}" type="CATEGORYNAME">
                      <a:rPr lang="en-US"/>
                      <a:pPr/>
                      <a:t>[CATEGORY NAME]</a:t>
                    </a:fld>
                    <a:endParaRPr lang="en-US" baseline="0"/>
                  </a:p>
                  <a:p>
                    <a:r>
                      <a:rPr lang="en-US" baseline="0"/>
                      <a:t>&lt;200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Infections_0-14_Regions'!$A$39:$A$46</c:f>
              <c:strCache>
                <c:ptCount val="8"/>
                <c:pt idx="0">
                  <c:v>West and Central Africa</c:v>
                </c:pt>
                <c:pt idx="1">
                  <c:v>Eastern and Southern Africa</c:v>
                </c:pt>
                <c:pt idx="2">
                  <c:v>South Asia</c:v>
                </c:pt>
                <c:pt idx="3">
                  <c:v>East Asia and the Pacific</c:v>
                </c:pt>
                <c:pt idx="4">
                  <c:v>Latin America and the Caribbean</c:v>
                </c:pt>
                <c:pt idx="5">
                  <c:v>Middle East and North Africa</c:v>
                </c:pt>
                <c:pt idx="6">
                  <c:v>Central and Eastern Europe and the Commonwealth of Independent States</c:v>
                </c:pt>
                <c:pt idx="7">
                  <c:v>Rest of world</c:v>
                </c:pt>
              </c:strCache>
            </c:strRef>
          </c:cat>
          <c:val>
            <c:numRef>
              <c:f>'New Infections_0-14_Regions'!$B$39:$B$46</c:f>
              <c:numCache>
                <c:formatCode>General</c:formatCode>
                <c:ptCount val="8"/>
                <c:pt idx="0">
                  <c:v>98813</c:v>
                </c:pt>
                <c:pt idx="1">
                  <c:v>93430.7</c:v>
                </c:pt>
                <c:pt idx="2">
                  <c:v>13568.2</c:v>
                </c:pt>
                <c:pt idx="3">
                  <c:v>7301.52</c:v>
                </c:pt>
                <c:pt idx="4">
                  <c:v>2374.6</c:v>
                </c:pt>
                <c:pt idx="5">
                  <c:v>1635</c:v>
                </c:pt>
                <c:pt idx="6">
                  <c:v>1233.4000000000001</c:v>
                </c:pt>
                <c:pt idx="7">
                  <c:v>174.47499999999999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Central and Eastern Europe and the Commonwealth of Independent States, 2014</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541540410896914"/>
          <c:y val="0.38038746635981685"/>
          <c:w val="0.52836390623585849"/>
          <c:h val="0.56332907776299557"/>
        </c:manualLayout>
      </c:layout>
      <c:pieChart>
        <c:varyColors val="1"/>
        <c:ser>
          <c:idx val="0"/>
          <c:order val="0"/>
          <c:tx>
            <c:strRef>
              <c:f>'New Infections_0-14_Region'!$B$38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Lbls>
            <c:dLbl>
              <c:idx val="0"/>
              <c:tx>
                <c:rich>
                  <a:bodyPr/>
                  <a:lstStyle/>
                  <a:p>
                    <a:fld id="{F7EC88F8-F5DB-4716-90F6-00C90630932B}" type="CATEGORYNAME">
                      <a:rPr lang="en-US"/>
                      <a:pPr/>
                      <a:t>[CATEGORY NAME]</a:t>
                    </a:fld>
                    <a:r>
                      <a:rPr lang="en-US" baseline="0"/>
                      <a:t> ... 51%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BAB0916A-DA73-46B4-8CB9-68ECDE8C2F19}" type="CATEGORYNAME">
                      <a:rPr lang="en-US"/>
                      <a:pPr/>
                      <a:t>[CATEGORY NAME]</a:t>
                    </a:fld>
                    <a:r>
                      <a:rPr lang="en-US" baseline="0"/>
                      <a:t> ... </a:t>
                    </a:r>
                    <a:fld id="{07F16BA1-07B6-4113-8CC5-FF33A74F4C2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D9C42279-5032-4F3D-A243-8F0F777F25FD}" type="CATEGORYNAME">
                      <a:rPr lang="en-US"/>
                      <a:pPr/>
                      <a:t>[CATEGORY NAME]</a:t>
                    </a:fld>
                    <a:r>
                      <a:rPr lang="en-US" baseline="0"/>
                      <a:t> &lt;200 </a:t>
                    </a:r>
                    <a:fld id="{9F242A7F-6451-423D-B871-76CDA5A7D639}"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C4F90E30-0D27-407E-ADD0-5814B0A566FF}" type="CATEGORYNAME">
                      <a:rPr lang="en-US"/>
                      <a:pPr/>
                      <a:t>[CATEGORY NAME]</a:t>
                    </a:fld>
                    <a:r>
                      <a:rPr lang="en-US" baseline="0"/>
                      <a:t> &lt;100 </a:t>
                    </a:r>
                    <a:fld id="{C60CAE6A-B6D2-457F-A07E-AEC479BA7017}"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EAC429D7-720D-4F98-950E-8337F7A534BA}" type="CATEGORYNAME">
                      <a:rPr lang="en-US"/>
                      <a:pPr/>
                      <a:t>[CATEGORY NAME]</a:t>
                    </a:fld>
                    <a:r>
                      <a:rPr lang="en-US" baseline="0"/>
                      <a:t> ... </a:t>
                    </a:r>
                    <a:fld id="{12EDA00E-DA4E-4228-9372-84DFB003E7AF}"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D5DD8090-6480-4E33-8ED7-6DBB6D75BAC0}" type="CATEGORYNAME">
                      <a:rPr lang="en-US"/>
                      <a:pPr/>
                      <a:t>[CATEGORY NAME]</a:t>
                    </a:fld>
                    <a:r>
                      <a:rPr lang="en-US" baseline="0"/>
                      <a:t> ... </a:t>
                    </a:r>
                    <a:fld id="{794A2842-18D2-4918-9A95-C0C2793603D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F9E0899A-3501-4293-A16B-14BAB491574D}" type="CATEGORYNAME">
                      <a:rPr lang="en-US"/>
                      <a:pPr/>
                      <a:t>[CATEGORY NAME]</a:t>
                    </a:fld>
                    <a:r>
                      <a:rPr lang="en-US" baseline="0"/>
                      <a:t> &lt;100 </a:t>
                    </a:r>
                    <a:fld id="{3F224BE6-0B14-469D-9720-F98659A84599}"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layout>
                <c:manualLayout>
                  <c:x val="-9.6134809205342314E-2"/>
                  <c:y val="-0.10879914505705489"/>
                </c:manualLayout>
              </c:layout>
              <c:tx>
                <c:rich>
                  <a:bodyPr/>
                  <a:lstStyle/>
                  <a:p>
                    <a:fld id="{CD676328-9145-4B57-9A3F-05432597D901}" type="CATEGORYNAME">
                      <a:rPr lang="en-US"/>
                      <a:pPr/>
                      <a:t>[CATEGORY NAME]</a:t>
                    </a:fld>
                    <a:r>
                      <a:rPr lang="en-US" baseline="0"/>
                      <a:t> &lt;100 </a:t>
                    </a:r>
                    <a:fld id="{73E759E0-5DB3-4C58-A5B0-EF7C6EE6EAE0}"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6838AC91-9E30-433A-8532-A6C008A3A8CC}" type="CATEGORYNAME">
                      <a:rPr lang="en-US"/>
                      <a:pPr/>
                      <a:t>[CATEGORY NAME]</a:t>
                    </a:fld>
                    <a:r>
                      <a:rPr lang="en-US" baseline="0"/>
                      <a:t> ... </a:t>
                    </a:r>
                    <a:fld id="{9C1735F9-CF7E-4772-8D70-FA7293DD0949}"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layout>
                <c:manualLayout>
                  <c:x val="-0.2110565172319066"/>
                  <c:y val="-0.18236879213281013"/>
                </c:manualLayout>
              </c:layout>
              <c:tx>
                <c:rich>
                  <a:bodyPr/>
                  <a:lstStyle/>
                  <a:p>
                    <a:fld id="{888CE147-DBC6-4E64-AA00-2DB13597565B}"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783E7C85-EDF7-4B7D-A946-5AB3C6EA1A7A}"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layout>
                <c:manualLayout>
                  <c:x val="-0.10382812202591848"/>
                  <c:y val="-6.0113941357405686E-2"/>
                </c:manualLayout>
              </c:layout>
              <c:tx>
                <c:rich>
                  <a:bodyPr/>
                  <a:lstStyle/>
                  <a:p>
                    <a:fld id="{C70C5246-265F-48A0-8F77-C36B81A259EC}"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layout>
                <c:manualLayout>
                  <c:x val="4.2429336006047411E-2"/>
                  <c:y val="-0.20447145571490469"/>
                </c:manualLayout>
              </c:layout>
              <c:tx>
                <c:rich>
                  <a:bodyPr/>
                  <a:lstStyle/>
                  <a:p>
                    <a:fld id="{7085EA32-9BCD-4867-B560-FBF5947B41E2}"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layout>
                <c:manualLayout>
                  <c:x val="0.15924945885035949"/>
                  <c:y val="-0.17676374086532351"/>
                </c:manualLayout>
              </c:layout>
              <c:tx>
                <c:rich>
                  <a:bodyPr/>
                  <a:lstStyle/>
                  <a:p>
                    <a:fld id="{83FD1D5D-1BCE-4FC3-B72C-88DF2B9ED739}"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0.24632961131735084"/>
                  <c:y val="-0.12104699889610698"/>
                </c:manualLayout>
              </c:layout>
              <c:tx>
                <c:rich>
                  <a:bodyPr/>
                  <a:lstStyle/>
                  <a:p>
                    <a:fld id="{712FF1EB-70CE-4A5E-9F51-F1C91E0B3748}"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4F272C85-8B4D-4457-861A-7C803F2CB460}"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0.15886715961367928"/>
                  <c:y val="3.2283741845200824E-2"/>
                </c:manualLayout>
              </c:layout>
              <c:tx>
                <c:rich>
                  <a:bodyPr/>
                  <a:lstStyle/>
                  <a:p>
                    <a:fld id="{E374FAFB-3B7D-4706-A973-D6028A6DDA7D}"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0.34494120808028605"/>
                  <c:y val="1.3713076615687493E-2"/>
                </c:manualLayout>
              </c:layout>
              <c:tx>
                <c:rich>
                  <a:bodyPr/>
                  <a:lstStyle/>
                  <a:p>
                    <a:fld id="{68BB062A-28D3-4E78-9CEC-C57E54A940A5}"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layout>
                <c:manualLayout>
                  <c:x val="0.34463416344152198"/>
                  <c:y val="-8.7008051835509262E-2"/>
                </c:manualLayout>
              </c:layout>
              <c:tx>
                <c:rich>
                  <a:bodyPr/>
                  <a:lstStyle/>
                  <a:p>
                    <a:fld id="{2D4239B0-7DDE-42F4-92F4-B57B8ABBD686}"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layout>
                <c:manualLayout>
                  <c:x val="0.19248244782041665"/>
                  <c:y val="-4.1745835138706222E-3"/>
                </c:manualLayout>
              </c:layout>
              <c:tx>
                <c:rich>
                  <a:bodyPr/>
                  <a:lstStyle/>
                  <a:p>
                    <a:fld id="{FA16FA35-426F-4A17-9A27-B391B3151BC5}"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Infections_0-14_Region'!$A$39:$A$58</c:f>
              <c:strCache>
                <c:ptCount val="20"/>
                <c:pt idx="0">
                  <c:v>Ukraine</c:v>
                </c:pt>
                <c:pt idx="1">
                  <c:v>Russian Federation</c:v>
                </c:pt>
                <c:pt idx="2">
                  <c:v>Tajikistan</c:v>
                </c:pt>
                <c:pt idx="3">
                  <c:v>Kyrgyzstan</c:v>
                </c:pt>
                <c:pt idx="4">
                  <c:v>Turkey</c:v>
                </c:pt>
                <c:pt idx="5">
                  <c:v>Uzbekistan</c:v>
                </c:pt>
                <c:pt idx="6">
                  <c:v>Azerbaijan</c:v>
                </c:pt>
                <c:pt idx="7">
                  <c:v>Republic of Moldova</c:v>
                </c:pt>
                <c:pt idx="8">
                  <c:v>Albania</c:v>
                </c:pt>
                <c:pt idx="9">
                  <c:v>Kazakhstan</c:v>
                </c:pt>
                <c:pt idx="10">
                  <c:v>Georgia</c:v>
                </c:pt>
                <c:pt idx="11">
                  <c:v>Belarus</c:v>
                </c:pt>
                <c:pt idx="12">
                  <c:v>Romania</c:v>
                </c:pt>
                <c:pt idx="13">
                  <c:v>Armenia</c:v>
                </c:pt>
                <c:pt idx="14">
                  <c:v>Bosnia and Herzegovina</c:v>
                </c:pt>
                <c:pt idx="15">
                  <c:v>Serbia</c:v>
                </c:pt>
                <c:pt idx="16">
                  <c:v>Bulgaria</c:v>
                </c:pt>
                <c:pt idx="17">
                  <c:v>The former Yugoslav Republic of Macedonia</c:v>
                </c:pt>
                <c:pt idx="18">
                  <c:v>Montenegro</c:v>
                </c:pt>
                <c:pt idx="19">
                  <c:v>Croatia</c:v>
                </c:pt>
              </c:strCache>
            </c:strRef>
          </c:cat>
          <c:val>
            <c:numRef>
              <c:f>'New Infections_0-14_Region'!$B$39:$B$58</c:f>
              <c:numCache>
                <c:formatCode>General</c:formatCode>
                <c:ptCount val="20"/>
                <c:pt idx="0">
                  <c:v>635</c:v>
                </c:pt>
                <c:pt idx="1">
                  <c:v>258</c:v>
                </c:pt>
                <c:pt idx="2">
                  <c:v>154</c:v>
                </c:pt>
                <c:pt idx="3">
                  <c:v>54</c:v>
                </c:pt>
                <c:pt idx="4">
                  <c:v>49</c:v>
                </c:pt>
                <c:pt idx="5">
                  <c:v>29</c:v>
                </c:pt>
                <c:pt idx="6">
                  <c:v>21</c:v>
                </c:pt>
                <c:pt idx="7">
                  <c:v>15</c:v>
                </c:pt>
                <c:pt idx="8">
                  <c:v>7</c:v>
                </c:pt>
                <c:pt idx="9">
                  <c:v>4</c:v>
                </c:pt>
                <c:pt idx="10">
                  <c:v>3</c:v>
                </c:pt>
                <c:pt idx="11">
                  <c:v>1</c:v>
                </c:pt>
                <c:pt idx="12">
                  <c:v>0.7399</c:v>
                </c:pt>
                <c:pt idx="13">
                  <c:v>0.69520000000000004</c:v>
                </c:pt>
                <c:pt idx="14">
                  <c:v>0.42599999999999999</c:v>
                </c:pt>
                <c:pt idx="15">
                  <c:v>0.40720000000000001</c:v>
                </c:pt>
                <c:pt idx="16">
                  <c:v>0.37240000000000001</c:v>
                </c:pt>
                <c:pt idx="17">
                  <c:v>0.3483</c:v>
                </c:pt>
                <c:pt idx="18">
                  <c:v>0.34560000000000002</c:v>
                </c:pt>
                <c:pt idx="19">
                  <c:v>6.4000000000000001E-2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800"/>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solidFill>
                <a:srgbClr val="00B0F0"/>
              </a:soli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07385F9F-0604-413D-96F8-467C4AA5C75A}" type="CATEGORYNAME">
                      <a:rPr lang="en-US"/>
                      <a:pPr/>
                      <a:t>[CATEGORY NAME]</a:t>
                    </a:fld>
                    <a:endParaRPr lang="en-US" baseline="0"/>
                  </a:p>
                  <a:p>
                    <a:r>
                      <a:rPr lang="en-US"/>
                      <a:t>27,000</a:t>
                    </a:r>
                    <a:endParaRPr lang="en-US" baseline="0"/>
                  </a:p>
                  <a:p>
                    <a:fld id="{6C7E0C84-D4E4-4C0B-BF8E-F10CEB491EF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7CCA2659-E9A0-4A00-A8AC-106D8412C4EA}" type="CATEGORYNAME">
                      <a:rPr lang="en-US"/>
                      <a:pPr/>
                      <a:t>[CATEGORY NAME]</a:t>
                    </a:fld>
                    <a:endParaRPr lang="en-US" baseline="0"/>
                  </a:p>
                  <a:p>
                    <a:r>
                      <a:rPr lang="en-US"/>
                      <a:t>27,000</a:t>
                    </a:r>
                    <a:endParaRPr lang="en-US" baseline="0"/>
                  </a:p>
                  <a:p>
                    <a:fld id="{E87B031F-5FDE-4033-9CA6-65D66882A3A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12B823F3-A4B5-4843-BBC4-77626D54316C}" type="CATEGORYNAME">
                      <a:rPr lang="en-US"/>
                      <a:pPr/>
                      <a:t>[CATEGORY NAME]</a:t>
                    </a:fld>
                    <a:endParaRPr lang="en-US" baseline="0"/>
                  </a:p>
                  <a:p>
                    <a:r>
                      <a:rPr lang="en-US"/>
                      <a:t>25,000</a:t>
                    </a:r>
                    <a:endParaRPr lang="en-US" baseline="0"/>
                  </a:p>
                  <a:p>
                    <a:fld id="{7FD4DF54-8829-47E7-BF02-C58EE9E3FA3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0BF59F94-B5DB-435E-9C9C-77FF8D38E949}" type="CATEGORYNAME">
                      <a:rPr lang="en-US"/>
                      <a:pPr/>
                      <a:t>[CATEGORY NAME]</a:t>
                    </a:fld>
                    <a:endParaRPr lang="en-US" baseline="0"/>
                  </a:p>
                  <a:p>
                    <a:r>
                      <a:rPr lang="en-US"/>
                      <a:t>20,000</a:t>
                    </a:r>
                    <a:endParaRPr lang="en-US" baseline="0"/>
                  </a:p>
                  <a:p>
                    <a:fld id="{051F1637-522C-4848-9DE9-3C8BDD351F2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648D678F-D058-44EC-9048-BC806CB5E716}" type="CATEGORYNAME">
                      <a:rPr lang="en-US"/>
                      <a:pPr/>
                      <a:t>[CATEGORY NAME]</a:t>
                    </a:fld>
                    <a:endParaRPr lang="en-US" baseline="0"/>
                  </a:p>
                  <a:p>
                    <a:r>
                      <a:rPr lang="en-US"/>
                      <a:t>20,000</a:t>
                    </a:r>
                    <a:endParaRPr lang="en-US" baseline="0"/>
                  </a:p>
                  <a:p>
                    <a:fld id="{2AE81E73-4926-40AF-88D2-F7CEC0ABD21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2E056369-266B-4E88-A47C-07025C653B58}" type="CATEGORYNAME">
                      <a:rPr lang="en-US"/>
                      <a:pPr/>
                      <a:t>[CATEGORY NAME]</a:t>
                    </a:fld>
                    <a:endParaRPr lang="en-US" baseline="0"/>
                  </a:p>
                  <a:p>
                    <a:r>
                      <a:rPr lang="en-US" baseline="0"/>
                      <a:t>17,000</a:t>
                    </a:r>
                  </a:p>
                  <a:p>
                    <a:fld id="{4DE4DAE5-114E-4FA5-8246-2278B2B2FE6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40EF607C-DD2D-4417-A7A9-A6E09559B709}" type="CATEGORYNAME">
                      <a:rPr lang="en-US"/>
                      <a:pPr/>
                      <a:t>[CATEGORY NAME]</a:t>
                    </a:fld>
                    <a:endParaRPr lang="en-US" baseline="0"/>
                  </a:p>
                  <a:p>
                    <a:r>
                      <a:rPr lang="en-US"/>
                      <a:t>17,000</a:t>
                    </a:r>
                    <a:endParaRPr lang="en-US" baseline="0"/>
                  </a:p>
                  <a:p>
                    <a:fld id="{E18E2EC7-075B-4624-8F5E-5BDB2F5EC55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8239E3E5-9F13-4A46-94B4-6E41ADF03BDF}" type="CATEGORYNAME">
                      <a:rPr lang="en-US"/>
                      <a:pPr/>
                      <a:t>[CATEGORY NAME]</a:t>
                    </a:fld>
                    <a:endParaRPr lang="en-US" baseline="0"/>
                  </a:p>
                  <a:p>
                    <a:r>
                      <a:rPr lang="en-US"/>
                      <a:t>14,000</a:t>
                    </a:r>
                    <a:endParaRPr lang="en-US" baseline="0"/>
                  </a:p>
                  <a:p>
                    <a:fld id="{3348D9BD-7751-4307-8FD2-CBB2719A5D5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C4A47283-51A0-4024-B4BB-0BDAA120D311}" type="CATEGORYNAME">
                      <a:rPr lang="en-US"/>
                      <a:pPr/>
                      <a:t>[CATEGORY NAME]</a:t>
                    </a:fld>
                    <a:endParaRPr lang="en-US" baseline="0"/>
                  </a:p>
                  <a:p>
                    <a:r>
                      <a:rPr lang="en-US"/>
                      <a:t>10,000</a:t>
                    </a:r>
                    <a:endParaRPr lang="en-US" baseline="0"/>
                  </a:p>
                  <a:p>
                    <a:fld id="{1F8DD129-D306-4FFA-A4F7-0B037E0DA5F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9F5678E1-7A00-4F33-B75D-8141FDA07F54}" type="CATEGORYNAME">
                      <a:rPr lang="en-US"/>
                      <a:pPr/>
                      <a:t>[CATEGORY NAME]</a:t>
                    </a:fld>
                    <a:endParaRPr lang="en-US" baseline="0"/>
                  </a:p>
                  <a:p>
                    <a:r>
                      <a:rPr lang="en-US"/>
                      <a:t>10,000</a:t>
                    </a:r>
                    <a:endParaRPr lang="en-US" baseline="0"/>
                  </a:p>
                  <a:p>
                    <a:fld id="{11FA8755-319E-4940-8E18-3AF8CEB0710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layout>
                <c:manualLayout>
                  <c:x val="1.0989580959126829E-2"/>
                  <c:y val="-5.8355086333124239E-3"/>
                </c:manualLayout>
              </c:layout>
              <c:tx>
                <c:rich>
                  <a:bodyPr/>
                  <a:lstStyle/>
                  <a:p>
                    <a:fld id="{E2711513-452C-458D-8D90-BA1636DEC40A}" type="CATEGORYNAME">
                      <a:rPr lang="en-US"/>
                      <a:pPr/>
                      <a:t>[CATEGORY NAME]</a:t>
                    </a:fld>
                    <a:endParaRPr lang="en-US" baseline="0"/>
                  </a:p>
                  <a:p>
                    <a:fld id="{DC0C467D-FE7A-40F3-86B0-3FC19376E8B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9075A910-BF9B-480D-A79E-9DCC57342625}" type="CATEGORYNAME">
                      <a:rPr lang="en-US"/>
                      <a:pPr/>
                      <a:t>[CATEGORY NAME]</a:t>
                    </a:fld>
                    <a:endParaRPr lang="en-US" baseline="0"/>
                  </a:p>
                  <a:p>
                    <a:r>
                      <a:rPr lang="en-US"/>
                      <a:t>6,500</a:t>
                    </a:r>
                    <a:endParaRPr lang="en-US" baseline="0"/>
                  </a:p>
                  <a:p>
                    <a:fld id="{A016E316-5BD2-403E-A3A9-9F29030DD17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0F6AD87B-7077-4F63-B109-B3191BB1BBFC}" type="CATEGORYNAME">
                      <a:rPr lang="en-US"/>
                      <a:pPr/>
                      <a:t>[CATEGORY NAME]</a:t>
                    </a:fld>
                    <a:endParaRPr lang="en-US" baseline="0"/>
                  </a:p>
                  <a:p>
                    <a:r>
                      <a:rPr lang="en-US"/>
                      <a:t>5,600</a:t>
                    </a:r>
                    <a:endParaRPr lang="en-US" baseline="0"/>
                  </a:p>
                  <a:p>
                    <a:fld id="{3C527939-DFE2-4A63-9A2D-29A17C22E7D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r>
                      <a:rPr lang="en-US"/>
                      <a:t>Côte d'Ivoire</a:t>
                    </a:r>
                    <a:endParaRPr lang="en-US" baseline="0"/>
                  </a:p>
                  <a:p>
                    <a:r>
                      <a:rPr lang="en-US"/>
                      <a:t>5,400</a:t>
                    </a:r>
                    <a:endParaRPr lang="en-US" baseline="0"/>
                  </a:p>
                  <a:p>
                    <a:fld id="{12C4E30D-E150-43F7-9584-4D7DDB3AB6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8FFF19AD-5195-468A-921D-88E57F2F76C9}" type="CATEGORYNAME">
                      <a:rPr lang="en-US"/>
                      <a:pPr/>
                      <a:t>[CATEGORY NAME]</a:t>
                    </a:fld>
                    <a:endParaRPr lang="en-US" baseline="0"/>
                  </a:p>
                  <a:p>
                    <a:r>
                      <a:rPr lang="en-US"/>
                      <a:t>3,600</a:t>
                    </a:r>
                    <a:endParaRPr lang="en-US" baseline="0"/>
                  </a:p>
                  <a:p>
                    <a:fld id="{951BFEDB-88FB-4C0A-9DFE-92FA37CADAA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0B2C3F9C-0671-489C-BFC0-6C0FD200F5C3}" type="CATEGORYNAME">
                      <a:rPr lang="en-US"/>
                      <a:pPr/>
                      <a:t>[CATEGORY NAME]</a:t>
                    </a:fld>
                    <a:endParaRPr lang="en-US" baseline="0"/>
                  </a:p>
                  <a:p>
                    <a:r>
                      <a:rPr lang="en-US"/>
                      <a:t>2,700</a:t>
                    </a:r>
                    <a:endParaRPr lang="en-US" baseline="0"/>
                  </a:p>
                  <a:p>
                    <a:fld id="{9A8F74BD-6D50-425F-968B-AE7FD19BED2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637A015C-6747-4A89-BAAB-FA6ADF7C1D45}" type="CATEGORYNAME">
                      <a:rPr lang="en-US"/>
                      <a:pPr/>
                      <a:t>[CATEGORY NAME]</a:t>
                    </a:fld>
                    <a:endParaRPr lang="en-US" baseline="0"/>
                  </a:p>
                  <a:p>
                    <a:r>
                      <a:rPr lang="en-US"/>
                      <a:t>2,600</a:t>
                    </a:r>
                    <a:endParaRPr lang="en-US" baseline="0"/>
                  </a:p>
                  <a:p>
                    <a:fld id="{CE9F1A3E-5B0A-4B95-9B34-1692AE7336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E67F4613-AA98-40E7-A4C9-0B1B85841FB5}" type="CATEGORYNAME">
                      <a:rPr lang="en-US"/>
                      <a:pPr/>
                      <a:t>[CATEGORY NAME]</a:t>
                    </a:fld>
                    <a:endParaRPr lang="en-US" baseline="0"/>
                  </a:p>
                  <a:p>
                    <a:r>
                      <a:rPr lang="en-US"/>
                      <a:t>2,400</a:t>
                    </a:r>
                    <a:endParaRPr lang="en-US" baseline="0"/>
                  </a:p>
                  <a:p>
                    <a:fld id="{57802416-A262-43CC-A8FF-3CAB638071A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9D4B13E6-880B-4742-8B30-0D8FE8A18170}" type="CATEGORYNAME">
                      <a:rPr lang="en-US"/>
                      <a:pPr/>
                      <a:t>[CATEGORY NAME]</a:t>
                    </a:fld>
                    <a:endParaRPr lang="en-US" baseline="0"/>
                  </a:p>
                  <a:p>
                    <a:r>
                      <a:rPr lang="en-US"/>
                      <a:t>2,100</a:t>
                    </a:r>
                    <a:endParaRPr lang="en-US" baseline="0"/>
                  </a:p>
                  <a:p>
                    <a:fld id="{2FF48987-FBE1-4C1B-BEDE-22FD111C4F4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B2F6B04D-422D-4E2D-8D6E-1E589D517D80}" type="CATEGORYNAME">
                      <a:rPr lang="en-US"/>
                      <a:pPr/>
                      <a:t>[CATEGORY NAME]</a:t>
                    </a:fld>
                    <a:endParaRPr lang="en-US" baseline="0"/>
                  </a:p>
                  <a:p>
                    <a:r>
                      <a:rPr lang="en-US"/>
                      <a:t>2,100</a:t>
                    </a:r>
                    <a:endParaRPr lang="en-US" baseline="0"/>
                  </a:p>
                  <a:p>
                    <a:fld id="{64438014-7C08-4557-9B85-4985CBB36CD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1A75F8D5-7EF6-44D1-8F73-8671200FBBFD}" type="CATEGORYNAME">
                      <a:rPr lang="en-US"/>
                      <a:pPr/>
                      <a:t>[CATEGORY NAME]</a:t>
                    </a:fld>
                    <a:endParaRPr lang="en-US" baseline="0"/>
                  </a:p>
                  <a:p>
                    <a:r>
                      <a:rPr lang="en-US"/>
                      <a:t>30,000</a:t>
                    </a:r>
                    <a:endParaRPr lang="en-US" baseline="0"/>
                  </a:p>
                  <a:p>
                    <a:fld id="{65A07EC8-E727-4818-A3E6-1341DC94499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Deaths_0-14'!$B$40:$B$60</c:f>
              <c:strCache>
                <c:ptCount val="21"/>
                <c:pt idx="0">
                  <c:v>Nigeria</c:v>
                </c:pt>
                <c:pt idx="1">
                  <c:v>South Africa</c:v>
                </c:pt>
                <c:pt idx="2">
                  <c:v>Kenya</c:v>
                </c:pt>
                <c:pt idx="3">
                  <c:v>United Republic of Tanzania</c:v>
                </c:pt>
                <c:pt idx="4">
                  <c:v>Zimbabwe</c:v>
                </c:pt>
                <c:pt idx="5">
                  <c:v>Uganda</c:v>
                </c:pt>
                <c:pt idx="6">
                  <c:v>Ethiopia</c:v>
                </c:pt>
                <c:pt idx="7">
                  <c:v>Malawi</c:v>
                </c:pt>
                <c:pt idx="8">
                  <c:v>Mozambique</c:v>
                </c:pt>
                <c:pt idx="9">
                  <c:v>Zambia</c:v>
                </c:pt>
                <c:pt idx="10">
                  <c:v>India</c:v>
                </c:pt>
                <c:pt idx="11">
                  <c:v>Democratic Republic of the Congo</c:v>
                </c:pt>
                <c:pt idx="12">
                  <c:v>Cameroon</c:v>
                </c:pt>
                <c:pt idx="13">
                  <c:v>Cote dIvoire</c:v>
                </c:pt>
                <c:pt idx="14">
                  <c:v>Rwanda</c:v>
                </c:pt>
                <c:pt idx="15">
                  <c:v>Burkina Faso</c:v>
                </c:pt>
                <c:pt idx="16">
                  <c:v>Ghana</c:v>
                </c:pt>
                <c:pt idx="17">
                  <c:v>Central African Republic</c:v>
                </c:pt>
                <c:pt idx="18">
                  <c:v>Chad</c:v>
                </c:pt>
                <c:pt idx="19">
                  <c:v>Botswana</c:v>
                </c:pt>
                <c:pt idx="20">
                  <c:v>Rest of World</c:v>
                </c:pt>
              </c:strCache>
            </c:strRef>
          </c:cat>
          <c:val>
            <c:numRef>
              <c:f>'AIDS Deaths_0-14'!$C$40:$C$60</c:f>
              <c:numCache>
                <c:formatCode>General</c:formatCode>
                <c:ptCount val="21"/>
                <c:pt idx="0">
                  <c:v>27151</c:v>
                </c:pt>
                <c:pt idx="1">
                  <c:v>26508</c:v>
                </c:pt>
                <c:pt idx="2">
                  <c:v>25077</c:v>
                </c:pt>
                <c:pt idx="3">
                  <c:v>20103</c:v>
                </c:pt>
                <c:pt idx="4">
                  <c:v>19851</c:v>
                </c:pt>
                <c:pt idx="5">
                  <c:v>17130</c:v>
                </c:pt>
                <c:pt idx="6">
                  <c:v>17123</c:v>
                </c:pt>
                <c:pt idx="7">
                  <c:v>14183</c:v>
                </c:pt>
                <c:pt idx="8">
                  <c:v>10381</c:v>
                </c:pt>
                <c:pt idx="9">
                  <c:v>10089</c:v>
                </c:pt>
                <c:pt idx="10">
                  <c:v>8471.08</c:v>
                </c:pt>
                <c:pt idx="11">
                  <c:v>6547</c:v>
                </c:pt>
                <c:pt idx="12">
                  <c:v>5575</c:v>
                </c:pt>
                <c:pt idx="13">
                  <c:v>5391</c:v>
                </c:pt>
                <c:pt idx="14">
                  <c:v>3603</c:v>
                </c:pt>
                <c:pt idx="15">
                  <c:v>2673</c:v>
                </c:pt>
                <c:pt idx="16">
                  <c:v>2593</c:v>
                </c:pt>
                <c:pt idx="17">
                  <c:v>2382</c:v>
                </c:pt>
                <c:pt idx="18">
                  <c:v>2084</c:v>
                </c:pt>
                <c:pt idx="19">
                  <c:v>2058</c:v>
                </c:pt>
                <c:pt idx="20" formatCode="0">
                  <c:v>29955.242699999999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2014</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6">
                  <a:lumMod val="60000"/>
                  <a:lumOff val="40000"/>
                </a:schemeClr>
              </a:solidFill>
              <a:ln w="19050">
                <a:solidFill>
                  <a:schemeClr val="lt1"/>
                </a:solidFill>
              </a:ln>
              <a:effectLst/>
            </c:spPr>
          </c:dPt>
          <c:dPt>
            <c:idx val="3"/>
            <c:bubble3D val="0"/>
            <c:spPr>
              <a:solidFill>
                <a:schemeClr val="accent1">
                  <a:lumMod val="75000"/>
                </a:schemeClr>
              </a:solidFill>
              <a:ln w="19050">
                <a:solidFill>
                  <a:schemeClr val="lt1"/>
                </a:solidFill>
              </a:ln>
              <a:effectLst/>
            </c:spPr>
          </c:dPt>
          <c:dPt>
            <c:idx val="4"/>
            <c:bubble3D val="0"/>
            <c:spPr>
              <a:solidFill>
                <a:schemeClr val="bg1">
                  <a:lumMod val="75000"/>
                </a:schemeClr>
              </a:solidFill>
              <a:ln w="19050">
                <a:solidFill>
                  <a:schemeClr val="lt1"/>
                </a:solidFill>
              </a:ln>
              <a:effectLst/>
            </c:spPr>
          </c:dPt>
          <c:dPt>
            <c:idx val="5"/>
            <c:bubble3D val="0"/>
            <c:spPr>
              <a:solidFill>
                <a:srgbClr val="00B0F0"/>
              </a:solidFill>
              <a:ln w="19050">
                <a:solidFill>
                  <a:schemeClr val="lt1"/>
                </a:solidFill>
              </a:ln>
              <a:effectLst/>
            </c:spPr>
          </c:dPt>
          <c:dPt>
            <c:idx val="6"/>
            <c:bubble3D val="0"/>
            <c:spPr>
              <a:solidFill>
                <a:srgbClr val="FFC000"/>
              </a:solidFill>
              <a:ln w="19050">
                <a:solidFill>
                  <a:schemeClr val="lt1"/>
                </a:solidFill>
              </a:ln>
              <a:effectLst/>
            </c:spPr>
          </c:dPt>
          <c:dPt>
            <c:idx val="7"/>
            <c:bubble3D val="0"/>
            <c:spPr>
              <a:solidFill>
                <a:schemeClr val="accent5">
                  <a:lumMod val="60000"/>
                  <a:lumOff val="40000"/>
                </a:schemeClr>
              </a:solidFill>
              <a:ln w="19050">
                <a:solidFill>
                  <a:schemeClr val="lt1"/>
                </a:solidFill>
              </a:ln>
              <a:effectLst/>
            </c:spPr>
          </c:dPt>
          <c:dPt>
            <c:idx val="8"/>
            <c:bubble3D val="0"/>
            <c:spPr>
              <a:solidFill>
                <a:schemeClr val="accent2"/>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chemeClr val="accent6"/>
              </a:solidFill>
              <a:ln w="19050">
                <a:solidFill>
                  <a:schemeClr val="lt1"/>
                </a:solidFill>
              </a:ln>
              <a:effectLst/>
            </c:spPr>
          </c:dPt>
          <c:dPt>
            <c:idx val="11"/>
            <c:bubble3D val="0"/>
            <c:spPr>
              <a:solidFill>
                <a:schemeClr val="accent4"/>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solidFill>
                <a:schemeClr val="accent3">
                  <a:lumMod val="60000"/>
                  <a:lumOff val="40000"/>
                </a:schemeClr>
              </a:solidFill>
              <a:ln w="19050">
                <a:solidFill>
                  <a:schemeClr val="lt1"/>
                </a:solidFill>
              </a:ln>
              <a:effectLst/>
            </c:spPr>
          </c:dPt>
          <c:dPt>
            <c:idx val="14"/>
            <c:bubble3D val="0"/>
            <c:spPr>
              <a:solidFill>
                <a:schemeClr val="accent2">
                  <a:lumMod val="60000"/>
                  <a:lumOff val="40000"/>
                </a:schemeClr>
              </a:solidFill>
              <a:ln w="19050">
                <a:solidFill>
                  <a:schemeClr val="lt1"/>
                </a:solidFill>
              </a:ln>
              <a:effectLst/>
            </c:spPr>
          </c:dPt>
          <c:dPt>
            <c:idx val="15"/>
            <c:bubble3D val="0"/>
            <c:spPr>
              <a:solidFill>
                <a:schemeClr val="accent1"/>
              </a:soli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solidFill>
                <a:schemeClr val="accent4"/>
              </a:soli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D6D5633E-A6BE-452F-ADD1-6CF2DB879449}" type="CATEGORYNAME">
                      <a:rPr lang="en-US"/>
                      <a:pPr/>
                      <a:t>[CATEGORY NAME]</a:t>
                    </a:fld>
                    <a:endParaRPr lang="en-US" baseline="0"/>
                  </a:p>
                  <a:p>
                    <a:r>
                      <a:rPr lang="en-US"/>
                      <a:t>35,000</a:t>
                    </a:r>
                    <a:endParaRPr lang="en-US" baseline="0"/>
                  </a:p>
                  <a:p>
                    <a:fld id="{2F28DFD7-B5AB-4A9A-8393-0496E653E7CB}"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4B669B40-02A8-444F-920C-C5120FB06B6B}" type="CATEGORYNAME">
                      <a:rPr lang="en-US"/>
                      <a:pPr/>
                      <a:t>[CATEGORY NAME]</a:t>
                    </a:fld>
                    <a:endParaRPr lang="en-US" baseline="0"/>
                  </a:p>
                  <a:p>
                    <a:r>
                      <a:rPr lang="en-US"/>
                      <a:t>12,000</a:t>
                    </a:r>
                    <a:endParaRPr lang="en-US" baseline="0"/>
                  </a:p>
                  <a:p>
                    <a:fld id="{82FF6F0E-505D-4204-BEB7-7DC55E5F5977}"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911D82DE-C7A4-4A6E-BC1C-0FBA79B90C09}" type="CATEGORYNAME">
                      <a:rPr lang="en-US"/>
                      <a:pPr/>
                      <a:t>[CATEGORY NAME]</a:t>
                    </a:fld>
                    <a:endParaRPr lang="en-US" baseline="0"/>
                  </a:p>
                  <a:p>
                    <a:r>
                      <a:rPr lang="en-US"/>
                      <a:t>8,900</a:t>
                    </a:r>
                    <a:endParaRPr lang="en-US" baseline="0"/>
                  </a:p>
                  <a:p>
                    <a:fld id="{15BC8966-0AE5-4A33-BCE0-9C138D88C34C}"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15A4F59E-B546-4793-BC71-4F2492F46363}" type="CATEGORYNAME">
                      <a:rPr lang="en-US"/>
                      <a:pPr/>
                      <a:t>[CATEGORY NAME]</a:t>
                    </a:fld>
                    <a:endParaRPr lang="en-US" baseline="0"/>
                  </a:p>
                  <a:p>
                    <a:fld id="{4765128D-F851-4A0F-8F26-4995A804E075}"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5830CF78-6C9B-4C20-A629-6F1EB2ECA80F}" type="CATEGORYNAME">
                      <a:rPr lang="en-US"/>
                      <a:pPr/>
                      <a:t>[CATEGORY NAME]</a:t>
                    </a:fld>
                    <a:endParaRPr lang="en-US" baseline="0"/>
                  </a:p>
                  <a:p>
                    <a:r>
                      <a:rPr lang="en-US"/>
                      <a:t>8,100</a:t>
                    </a:r>
                    <a:endParaRPr lang="en-US" baseline="0"/>
                  </a:p>
                  <a:p>
                    <a:fld id="{875DD239-C3D3-44A1-9411-94DB87BCF57B}"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layout>
                <c:manualLayout>
                  <c:x val="1.3833470687672626E-2"/>
                  <c:y val="-4.5517001128717559E-3"/>
                </c:manualLayout>
              </c:layout>
              <c:tx>
                <c:rich>
                  <a:bodyPr/>
                  <a:lstStyle/>
                  <a:p>
                    <a:fld id="{883ED899-9BDB-41F4-8B1E-A26A58143CFE}" type="CATEGORYNAME">
                      <a:rPr lang="en-US"/>
                      <a:pPr/>
                      <a:t>[CATEGORY NAME]</a:t>
                    </a:fld>
                    <a:endParaRPr lang="en-US" baseline="0"/>
                  </a:p>
                  <a:p>
                    <a:r>
                      <a:rPr lang="en-US" baseline="0"/>
                      <a:t>7,500</a:t>
                    </a:r>
                  </a:p>
                  <a:p>
                    <a:fld id="{A2DD230C-5517-4829-ADFE-3BDAD9F462B6}"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layout>
                <c:manualLayout>
                  <c:x val="9.5851722573336851E-2"/>
                  <c:y val="-7.4482519069177158E-3"/>
                </c:manualLayout>
              </c:layout>
              <c:tx>
                <c:rich>
                  <a:bodyPr/>
                  <a:lstStyle/>
                  <a:p>
                    <a:fld id="{6D72B197-0264-4162-B56A-E5134A014A60}" type="CATEGORYNAME">
                      <a:rPr lang="en-US"/>
                      <a:pPr/>
                      <a:t>[CATEGORY NAME]</a:t>
                    </a:fld>
                    <a:endParaRPr lang="en-US" baseline="0"/>
                  </a:p>
                  <a:p>
                    <a:r>
                      <a:rPr lang="en-US"/>
                      <a:t>6,900</a:t>
                    </a:r>
                    <a:endParaRPr lang="en-US" baseline="0"/>
                  </a:p>
                  <a:p>
                    <a:fld id="{2A64E05A-560B-477C-BF61-D2B7F2A6ECDE}"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FF5A1974-EC89-440C-8629-A285FA666609}" type="CATEGORYNAME">
                      <a:rPr lang="en-US"/>
                      <a:pPr/>
                      <a:t>[CATEGORY NAME]</a:t>
                    </a:fld>
                    <a:endParaRPr lang="en-US" baseline="0"/>
                  </a:p>
                  <a:p>
                    <a:r>
                      <a:rPr lang="en-US"/>
                      <a:t>6,700</a:t>
                    </a:r>
                    <a:endParaRPr lang="en-US" baseline="0"/>
                  </a:p>
                  <a:p>
                    <a:fld id="{3EEBF93B-628A-4AF8-9A05-1AC4B4390E2D}"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E2E8DC71-87CC-4455-8E49-B9F992C89BE1}" type="CATEGORYNAME">
                      <a:rPr lang="en-US"/>
                      <a:pPr/>
                      <a:t>[CATEGORY NAME]</a:t>
                    </a:fld>
                    <a:endParaRPr lang="en-US" baseline="0"/>
                  </a:p>
                  <a:p>
                    <a:r>
                      <a:rPr lang="en-US"/>
                      <a:t>5,800</a:t>
                    </a:r>
                    <a:endParaRPr lang="en-US" baseline="0"/>
                  </a:p>
                  <a:p>
                    <a:fld id="{F2BE7E0F-7EFB-4294-8B46-83F3297F188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layout>
                <c:manualLayout>
                  <c:x val="-3.6463204396632296E-2"/>
                  <c:y val="3.4547894781968042E-2"/>
                </c:manualLayout>
              </c:layout>
              <c:tx>
                <c:rich>
                  <a:bodyPr/>
                  <a:lstStyle/>
                  <a:p>
                    <a:fld id="{D91FAE12-2854-4D09-86AC-214721CA70B8}" type="CATEGORYNAME">
                      <a:rPr lang="en-US"/>
                      <a:pPr/>
                      <a:t>[CATEGORY NAME]</a:t>
                    </a:fld>
                    <a:endParaRPr lang="en-US" baseline="0"/>
                  </a:p>
                  <a:p>
                    <a:r>
                      <a:rPr lang="en-US"/>
                      <a:t>5,000</a:t>
                    </a:r>
                    <a:endParaRPr lang="en-US" baseline="0"/>
                  </a:p>
                  <a:p>
                    <a:fld id="{62228046-1B01-4D84-891B-942506EF4E5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923DDBEE-5701-4DC2-976D-EFEEF0A4F5D4}" type="CATEGORYNAME">
                      <a:rPr lang="en-US"/>
                      <a:pPr/>
                      <a:t>[CATEGORY NAME]</a:t>
                    </a:fld>
                    <a:endParaRPr lang="en-US" baseline="0"/>
                  </a:p>
                  <a:p>
                    <a:r>
                      <a:rPr lang="en-US"/>
                      <a:t>4,900</a:t>
                    </a:r>
                    <a:endParaRPr lang="en-US" baseline="0"/>
                  </a:p>
                  <a:p>
                    <a:fld id="{BAD0618C-C7D7-4FA4-8544-817D2F8AB90E}"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F4D3DB78-E81D-4242-BD67-BBAFBB1BBEE2}" type="CATEGORYNAME">
                      <a:rPr lang="en-US"/>
                      <a:pPr/>
                      <a:t>[CATEGORY NAME]</a:t>
                    </a:fld>
                    <a:endParaRPr lang="en-US" baseline="0"/>
                  </a:p>
                  <a:p>
                    <a:r>
                      <a:rPr lang="en-US"/>
                      <a:t>4,700</a:t>
                    </a:r>
                    <a:endParaRPr lang="en-US" baseline="0"/>
                  </a:p>
                  <a:p>
                    <a:fld id="{0D170F22-D362-4AFE-90CA-44A503ED2AA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8C09F65A-8E29-44C8-B833-6E8C02303DC2}" type="CATEGORYNAME">
                      <a:rPr lang="en-US"/>
                      <a:pPr/>
                      <a:t>[CATEGORY NAME]</a:t>
                    </a:fld>
                    <a:endParaRPr lang="en-US" baseline="0"/>
                  </a:p>
                  <a:p>
                    <a:r>
                      <a:rPr lang="en-US"/>
                      <a:t>4,400</a:t>
                    </a:r>
                    <a:endParaRPr lang="en-US" baseline="0"/>
                  </a:p>
                  <a:p>
                    <a:fld id="{4E802C35-DA95-45B5-91AE-2AA1604153A1}"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layout>
                <c:manualLayout>
                  <c:x val="-9.6428772478452857E-2"/>
                  <c:y val="5.1197925633038904E-2"/>
                </c:manualLayout>
              </c:layout>
              <c:tx>
                <c:rich>
                  <a:bodyPr/>
                  <a:lstStyle/>
                  <a:p>
                    <a:fld id="{E44834FB-8A57-4900-9E69-C759D63BE345}" type="CATEGORYNAME">
                      <a:rPr lang="en-US"/>
                      <a:pPr/>
                      <a:t>[CATEGORY NAME]</a:t>
                    </a:fld>
                    <a:endParaRPr lang="en-US" baseline="0"/>
                  </a:p>
                  <a:p>
                    <a:r>
                      <a:rPr lang="en-US"/>
                      <a:t>2,800</a:t>
                    </a:r>
                    <a:endParaRPr lang="en-US" baseline="0"/>
                  </a:p>
                  <a:p>
                    <a:fld id="{BEF4CD5E-F027-4E7A-BA47-FCB538D33335}"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r>
                      <a:rPr lang="en-US"/>
                      <a:t>Côte d'Ivoire</a:t>
                    </a:r>
                    <a:endParaRPr lang="en-US" baseline="0"/>
                  </a:p>
                  <a:p>
                    <a:r>
                      <a:rPr lang="en-US"/>
                      <a:t>2,600</a:t>
                    </a:r>
                    <a:endParaRPr lang="en-US" baseline="0"/>
                  </a:p>
                  <a:p>
                    <a:fld id="{2BB3186B-EEE4-4C2C-B53F-B2937A136CD9}"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D3C01E01-38A7-41DF-9867-BB078F85FF60}" type="CATEGORYNAME">
                      <a:rPr lang="en-US"/>
                      <a:pPr/>
                      <a:t>[CATEGORY NAME]</a:t>
                    </a:fld>
                    <a:endParaRPr lang="en-US" baseline="0"/>
                  </a:p>
                  <a:p>
                    <a:r>
                      <a:rPr lang="en-US" baseline="0"/>
                      <a:t>2,500</a:t>
                    </a:r>
                  </a:p>
                  <a:p>
                    <a:fld id="{A5756133-79EE-4C93-A19E-F8CBC167165D}"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52AA0E22-FD88-4921-9364-88529ABE0F9E}" type="CATEGORYNAME">
                      <a:rPr lang="en-US"/>
                      <a:pPr/>
                      <a:t>[CATEGORY NAME]</a:t>
                    </a:fld>
                    <a:endParaRPr lang="en-US" baseline="0"/>
                  </a:p>
                  <a:p>
                    <a:r>
                      <a:rPr lang="en-US"/>
                      <a:t>2,100</a:t>
                    </a:r>
                    <a:endParaRPr lang="en-US" baseline="0"/>
                  </a:p>
                  <a:p>
                    <a:fld id="{73810C22-7993-4D19-894C-9C111F5C89CA}"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0.10974391242481338"/>
                  <c:y val="-0.15392625948474997"/>
                </c:manualLayout>
              </c:layout>
              <c:tx>
                <c:rich>
                  <a:bodyPr/>
                  <a:lstStyle/>
                  <a:p>
                    <a:fld id="{C5FB0A01-7B8E-4018-A665-6889DF26BDF3}" type="CATEGORYNAME">
                      <a:rPr lang="en-US"/>
                      <a:pPr/>
                      <a:t>[CATEGORY NAME]</a:t>
                    </a:fld>
                    <a:endParaRPr lang="en-US" baseline="0"/>
                  </a:p>
                  <a:p>
                    <a:r>
                      <a:rPr lang="en-US"/>
                      <a:t>2,000</a:t>
                    </a:r>
                    <a:endParaRPr lang="en-US" baseline="0"/>
                  </a:p>
                  <a:p>
                    <a:fld id="{25907615-0A83-4D72-9CCD-732A6400EF1A}"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AFB8C66A-74E1-48A5-9BD3-A51BBB63558F}" type="CATEGORYNAME">
                      <a:rPr lang="en-US"/>
                      <a:pPr/>
                      <a:t>[CATEGORY NAME]</a:t>
                    </a:fld>
                    <a:endParaRPr lang="en-US" baseline="0"/>
                  </a:p>
                  <a:p>
                    <a:r>
                      <a:rPr lang="en-US"/>
                      <a:t>1,500</a:t>
                    </a:r>
                    <a:endParaRPr lang="en-US" baseline="0"/>
                  </a:p>
                  <a:p>
                    <a:fld id="{B83AE912-F9E6-4112-97D7-0CF8D6D7DEE6}"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99B741F4-82C1-4F9F-AFA5-06C32FC73C1B}" type="CATEGORYNAME">
                      <a:rPr lang="en-US"/>
                      <a:pPr/>
                      <a:t>[CATEGORY NAME]</a:t>
                    </a:fld>
                    <a:endParaRPr lang="en-US" baseline="0"/>
                  </a:p>
                  <a:p>
                    <a:r>
                      <a:rPr lang="en-US"/>
                      <a:t>1,300</a:t>
                    </a:r>
                    <a:endParaRPr lang="en-US" baseline="0"/>
                  </a:p>
                  <a:p>
                    <a:fld id="{2936051D-1CCF-44DF-9C48-AAFDB6163E79}"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2275B098-B591-4D57-A77A-5670F7BF71DD}" type="CATEGORYNAME">
                      <a:rPr lang="en-US"/>
                      <a:pPr/>
                      <a:t>[CATEGORY NAME]</a:t>
                    </a:fld>
                    <a:endParaRPr lang="en-US" baseline="0"/>
                  </a:p>
                  <a:p>
                    <a:r>
                      <a:rPr lang="en-US"/>
                      <a:t>18,000</a:t>
                    </a:r>
                    <a:endParaRPr lang="en-US" baseline="0"/>
                  </a:p>
                  <a:p>
                    <a:fld id="{51A9C240-622C-4FD3-AB71-F0DF7879FF91}"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Deaths_0-14'!$G$40:$G$60</c:f>
              <c:strCache>
                <c:ptCount val="21"/>
                <c:pt idx="0">
                  <c:v>Nigeria</c:v>
                </c:pt>
                <c:pt idx="1">
                  <c:v>South Africa</c:v>
                </c:pt>
                <c:pt idx="2">
                  <c:v>Uganda</c:v>
                </c:pt>
                <c:pt idx="3">
                  <c:v>India</c:v>
                </c:pt>
                <c:pt idx="4">
                  <c:v>Kenya</c:v>
                </c:pt>
                <c:pt idx="5">
                  <c:v>Mozambique</c:v>
                </c:pt>
                <c:pt idx="6">
                  <c:v>United Republic of Tanzania</c:v>
                </c:pt>
                <c:pt idx="7">
                  <c:v>Zimbabwe</c:v>
                </c:pt>
                <c:pt idx="8">
                  <c:v>Malawi</c:v>
                </c:pt>
                <c:pt idx="9">
                  <c:v>Ethiopia</c:v>
                </c:pt>
                <c:pt idx="10">
                  <c:v>Democratic Republic of the Congo</c:v>
                </c:pt>
                <c:pt idx="11">
                  <c:v>Zambia</c:v>
                </c:pt>
                <c:pt idx="12">
                  <c:v>Cameroon</c:v>
                </c:pt>
                <c:pt idx="13">
                  <c:v>Angola</c:v>
                </c:pt>
                <c:pt idx="14">
                  <c:v>Cote dIvoire</c:v>
                </c:pt>
                <c:pt idx="15">
                  <c:v>Chad</c:v>
                </c:pt>
                <c:pt idx="16">
                  <c:v>Indonesia</c:v>
                </c:pt>
                <c:pt idx="17">
                  <c:v>South Sudan</c:v>
                </c:pt>
                <c:pt idx="18">
                  <c:v>Mali</c:v>
                </c:pt>
                <c:pt idx="19">
                  <c:v>Ghana</c:v>
                </c:pt>
                <c:pt idx="20">
                  <c:v>Rest of World</c:v>
                </c:pt>
              </c:strCache>
            </c:strRef>
          </c:cat>
          <c:val>
            <c:numRef>
              <c:f>'AIDS Deaths_0-14'!$H$40:$H$60</c:f>
              <c:numCache>
                <c:formatCode>General</c:formatCode>
                <c:ptCount val="21"/>
                <c:pt idx="0">
                  <c:v>35444</c:v>
                </c:pt>
                <c:pt idx="1">
                  <c:v>11629</c:v>
                </c:pt>
                <c:pt idx="2">
                  <c:v>8935</c:v>
                </c:pt>
                <c:pt idx="3">
                  <c:v>8492.94</c:v>
                </c:pt>
                <c:pt idx="4">
                  <c:v>8106</c:v>
                </c:pt>
                <c:pt idx="5">
                  <c:v>7494</c:v>
                </c:pt>
                <c:pt idx="6">
                  <c:v>6877</c:v>
                </c:pt>
                <c:pt idx="7">
                  <c:v>6713</c:v>
                </c:pt>
                <c:pt idx="8" formatCode="0">
                  <c:v>5750</c:v>
                </c:pt>
                <c:pt idx="9">
                  <c:v>5025</c:v>
                </c:pt>
                <c:pt idx="10">
                  <c:v>4868</c:v>
                </c:pt>
                <c:pt idx="11">
                  <c:v>4711</c:v>
                </c:pt>
                <c:pt idx="12">
                  <c:v>4447</c:v>
                </c:pt>
                <c:pt idx="13">
                  <c:v>2819</c:v>
                </c:pt>
                <c:pt idx="14">
                  <c:v>2627</c:v>
                </c:pt>
                <c:pt idx="15">
                  <c:v>2469</c:v>
                </c:pt>
                <c:pt idx="16">
                  <c:v>2082</c:v>
                </c:pt>
                <c:pt idx="17">
                  <c:v>1952</c:v>
                </c:pt>
                <c:pt idx="18">
                  <c:v>1506</c:v>
                </c:pt>
                <c:pt idx="19">
                  <c:v>1295</c:v>
                </c:pt>
                <c:pt idx="20" formatCode="0">
                  <c:v>17942.800199999994</c:v>
                </c:pt>
              </c:numCache>
            </c:numRef>
          </c:val>
        </c:ser>
        <c:dLbls>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by UNICEF regions, 2014</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4851885238483121"/>
          <c:y val="0.372544330315836"/>
          <c:w val="0.52836390623585849"/>
          <c:h val="0.56332907776299557"/>
        </c:manualLayout>
      </c:layout>
      <c:pieChart>
        <c:varyColors val="1"/>
        <c:ser>
          <c:idx val="0"/>
          <c:order val="0"/>
          <c:tx>
            <c:strRef>
              <c:f>'AIDS Death_0-14_Regions'!$B$38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tx>
                <c:rich>
                  <a:bodyPr/>
                  <a:lstStyle/>
                  <a:p>
                    <a:fld id="{C4729D25-E397-480A-A400-D2B1FAFEBF1A}" type="CATEGORYNAME">
                      <a:rPr lang="en-US"/>
                      <a:pPr/>
                      <a:t>[CATEGORY NAME]</a:t>
                    </a:fld>
                    <a:endParaRPr lang="en-US" baseline="0"/>
                  </a:p>
                  <a:p>
                    <a:r>
                      <a:rPr lang="en-US"/>
                      <a:t>74,000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6AF8C515-E24C-4FAA-9F8A-9AAD8DB402CE}" type="CATEGORYNAME">
                      <a:rPr lang="en-US"/>
                      <a:pPr/>
                      <a:t>[CATEGORY NAME]</a:t>
                    </a:fld>
                    <a:r>
                      <a:rPr lang="en-US"/>
                      <a:t> 60,000</a:t>
                    </a:r>
                    <a:endParaRPr lang="en-US" baseline="0"/>
                  </a:p>
                  <a:p>
                    <a:r>
                      <a:rPr lang="en-US"/>
                      <a:t>40%</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740FE803-657B-45DF-ADC3-1823A0F0E0CC}" type="CATEGORYNAME">
                      <a:rPr lang="en-US"/>
                      <a:pPr/>
                      <a:t>[CATEGORY NAME]</a:t>
                    </a:fld>
                    <a:endParaRPr lang="en-US" baseline="0"/>
                  </a:p>
                  <a:p>
                    <a:r>
                      <a:rPr lang="en-US"/>
                      <a:t>9,000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FF68E153-E813-44FD-9FCA-A3344AAFB24E}" type="CATEGORYNAME">
                      <a:rPr lang="en-US"/>
                      <a:pPr/>
                      <a:t>[CATEGORY NAME]</a:t>
                    </a:fld>
                    <a:endParaRPr lang="en-US" baseline="0"/>
                  </a:p>
                  <a:p>
                    <a:r>
                      <a:rPr lang="en-US"/>
                      <a:t>4,000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7D3BFE41-FEBD-4F06-85B2-07607DD620B5}" type="CATEGORYNAME">
                      <a:rPr lang="en-US"/>
                      <a:pPr/>
                      <a:t>[CATEGORY NAME]</a:t>
                    </a:fld>
                    <a:endParaRPr lang="en-US" baseline="0"/>
                  </a:p>
                  <a:p>
                    <a:r>
                      <a:rPr lang="en-US"/>
                      <a:t>2,400</a:t>
                    </a:r>
                    <a:endParaRPr lang="en-US" baseline="0"/>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4EA25113-67D9-4DC1-82BB-A29CFF210EA2}" type="CATEGORYNAME">
                      <a:rPr lang="en-US"/>
                      <a:pPr/>
                      <a:t>[CATEGORY NAME]</a:t>
                    </a:fld>
                    <a:endParaRPr lang="en-US" baseline="0"/>
                  </a:p>
                  <a:p>
                    <a:r>
                      <a:rPr lang="en-US" baseline="0"/>
                      <a:t>&lt;1,000</a:t>
                    </a:r>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2746237B-7CBC-46D0-8264-686208AAEF59}" type="CATEGORYNAME">
                      <a:rPr lang="en-US"/>
                      <a:pPr/>
                      <a:t>[CATEGORY NAME]</a:t>
                    </a:fld>
                    <a:endParaRPr lang="en-US" baseline="0"/>
                  </a:p>
                  <a:p>
                    <a:r>
                      <a:rPr lang="en-US"/>
                      <a:t>&lt;1,000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layout>
                <c:manualLayout>
                  <c:x val="0.28156437686668478"/>
                  <c:y val="2.4700937980401731E-2"/>
                </c:manualLayout>
              </c:layout>
              <c:tx>
                <c:rich>
                  <a:bodyPr/>
                  <a:lstStyle/>
                  <a:p>
                    <a:fld id="{98BF1448-2598-4DCB-90E9-12478BDC3EF6}" type="CATEGORYNAME">
                      <a:rPr lang="en-US"/>
                      <a:pPr/>
                      <a:t>[CATEGORY NAME]</a:t>
                    </a:fld>
                    <a:endParaRPr lang="en-US" baseline="0"/>
                  </a:p>
                  <a:p>
                    <a:r>
                      <a:rPr lang="en-US" baseline="0"/>
                      <a:t>&lt;200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Death_0-14_Regions'!$A$39:$A$46</c:f>
              <c:strCache>
                <c:ptCount val="8"/>
                <c:pt idx="0">
                  <c:v>Eastern and Southern Africa</c:v>
                </c:pt>
                <c:pt idx="1">
                  <c:v>West and Central Africa</c:v>
                </c:pt>
                <c:pt idx="2">
                  <c:v>South Asia</c:v>
                </c:pt>
                <c:pt idx="3">
                  <c:v>East Asia and the Pacific</c:v>
                </c:pt>
                <c:pt idx="4">
                  <c:v>Latin America and the Caribbean</c:v>
                </c:pt>
                <c:pt idx="5">
                  <c:v>Middle East and North Africa</c:v>
                </c:pt>
                <c:pt idx="6">
                  <c:v>Central and Eastern Europe and the Commonwealth of Independent States</c:v>
                </c:pt>
                <c:pt idx="7">
                  <c:v>Rest of world</c:v>
                </c:pt>
              </c:strCache>
            </c:strRef>
          </c:cat>
          <c:val>
            <c:numRef>
              <c:f>'AIDS Death_0-14_Regions'!$B$39:$B$46</c:f>
              <c:numCache>
                <c:formatCode>General</c:formatCode>
                <c:ptCount val="8"/>
                <c:pt idx="0">
                  <c:v>73910</c:v>
                </c:pt>
                <c:pt idx="1">
                  <c:v>60186</c:v>
                </c:pt>
                <c:pt idx="2">
                  <c:v>8968.0400000000009</c:v>
                </c:pt>
                <c:pt idx="3">
                  <c:v>3965.78</c:v>
                </c:pt>
                <c:pt idx="4">
                  <c:v>2387.41</c:v>
                </c:pt>
                <c:pt idx="5">
                  <c:v>901.88699999999994</c:v>
                </c:pt>
                <c:pt idx="6">
                  <c:v>702.53</c:v>
                </c:pt>
                <c:pt idx="7">
                  <c:v>163.08799999999999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Central and Eastern Europe and the Commonwealth of Independent States, 2014</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608207072432991"/>
          <c:y val="0.40666132837678737"/>
          <c:w val="0.55595011313241027"/>
          <c:h val="0.59274083792792376"/>
        </c:manualLayout>
      </c:layout>
      <c:pieChart>
        <c:varyColors val="1"/>
        <c:ser>
          <c:idx val="0"/>
          <c:order val="0"/>
          <c:tx>
            <c:strRef>
              <c:f>'AIDS Deaths_0-14_Region'!$B$38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Lbls>
            <c:dLbl>
              <c:idx val="0"/>
              <c:tx>
                <c:rich>
                  <a:bodyPr/>
                  <a:lstStyle/>
                  <a:p>
                    <a:fld id="{BD9F3560-3F77-4332-8B9D-E4E8DBEDD168}" type="CATEGORYNAME">
                      <a:rPr lang="en-US"/>
                      <a:pPr/>
                      <a:t>[CATEGORY NAME]</a:t>
                    </a:fld>
                    <a:r>
                      <a:rPr lang="en-US" baseline="0"/>
                      <a:t> ... </a:t>
                    </a:r>
                    <a:fld id="{B4ED01F0-A809-4F59-A72E-402440187099}"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2A392257-5A84-4D46-AD4E-52D589F8B4B1}" type="CATEGORYNAME">
                      <a:rPr lang="en-US"/>
                      <a:pPr/>
                      <a:t>[CATEGORY NAME]</a:t>
                    </a:fld>
                    <a:r>
                      <a:rPr lang="en-US" baseline="0"/>
                      <a:t> ... </a:t>
                    </a:r>
                    <a:fld id="{39DEBFB2-B97E-4452-BBB1-1030B3F9725C}"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5ECEE462-3F3A-4D96-ACDF-D1EBEBF85FDD}" type="CATEGORYNAME">
                      <a:rPr lang="en-US"/>
                      <a:pPr/>
                      <a:t>[CATEGORY NAME]</a:t>
                    </a:fld>
                    <a:r>
                      <a:rPr lang="en-US" baseline="0"/>
                      <a:t> &lt;100 </a:t>
                    </a:r>
                    <a:fld id="{2E57E645-8CA4-432D-9E95-3656B82BF7F3}"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3EE0DCBD-EA8E-4C4B-9EFB-4156FC4358DE}" type="CATEGORYNAME">
                      <a:rPr lang="en-US"/>
                      <a:pPr/>
                      <a:t>[CATEGORY NAME]</a:t>
                    </a:fld>
                    <a:r>
                      <a:rPr lang="en-US" baseline="0"/>
                      <a:t> &lt;100 </a:t>
                    </a:r>
                    <a:fld id="{7BEEEB81-22BA-49E4-85CB-A2ED996F320A}"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DAAF8A77-E9AE-45C8-B97B-6E3BA4CD5AB9}" type="CATEGORYNAME">
                      <a:rPr lang="en-US"/>
                      <a:pPr/>
                      <a:t>[CATEGORY NAME]</a:t>
                    </a:fld>
                    <a:r>
                      <a:rPr lang="en-US" baseline="0"/>
                      <a:t> ... </a:t>
                    </a:r>
                    <a:fld id="{5644E18F-86F5-47F5-B00D-14396FCBD021}"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6F1ED4EC-AB16-48D2-B64D-9F2A163054E4}" type="CATEGORYNAME">
                      <a:rPr lang="en-US"/>
                      <a:pPr/>
                      <a:t>[CATEGORY NAME]</a:t>
                    </a:fld>
                    <a:r>
                      <a:rPr lang="en-US" baseline="0"/>
                      <a:t> &lt;100 </a:t>
                    </a:r>
                    <a:fld id="{B1904A99-1451-44B7-A207-E91C0EC7AA63}"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5F8C72DF-BF70-4822-843B-10F8E633E21D}" type="CATEGORYNAME">
                      <a:rPr lang="en-US"/>
                      <a:pPr/>
                      <a:t>[CATEGORY NAME]</a:t>
                    </a:fld>
                    <a:r>
                      <a:rPr lang="en-US" baseline="0"/>
                      <a:t> &lt;100 </a:t>
                    </a:r>
                    <a:fld id="{890E3FDE-6AB5-401F-8574-565A4B2650D9}"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A420FF38-2600-4352-A68D-5AC29F4BF2D8}" type="CATEGORYNAME">
                      <a:rPr lang="en-US"/>
                      <a:pPr/>
                      <a:t>[CATEGORY NAME]</a:t>
                    </a:fld>
                    <a:r>
                      <a:rPr lang="en-US" baseline="0"/>
                      <a:t> &lt;100 </a:t>
                    </a:r>
                    <a:fld id="{B133E224-4B36-4146-9AA0-16A352E06C8F}"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layout>
                <c:manualLayout>
                  <c:x val="-0.28828728325169239"/>
                  <c:y val="-0.10090271196353631"/>
                </c:manualLayout>
              </c:layout>
              <c:tx>
                <c:rich>
                  <a:bodyPr/>
                  <a:lstStyle/>
                  <a:p>
                    <a:fld id="{569E0072-C1E8-43A5-A194-D95DA3232D73}" type="CATEGORYNAME">
                      <a:rPr lang="en-US"/>
                      <a:pPr/>
                      <a:t>[CATEGORY NAME]</a:t>
                    </a:fld>
                    <a:r>
                      <a:rPr lang="en-US" baseline="0"/>
                      <a:t> &lt;100 </a:t>
                    </a:r>
                    <a:fld id="{A75784CF-FF67-4D63-B89A-178C5CF89391}"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A2282892-31CC-4E02-B5AF-F084BEAE53F1}"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layout>
                <c:manualLayout>
                  <c:x val="-0.2714639121132123"/>
                  <c:y val="-0.19043302921412308"/>
                </c:manualLayout>
              </c:layout>
              <c:tx>
                <c:rich>
                  <a:bodyPr/>
                  <a:lstStyle/>
                  <a:p>
                    <a:fld id="{D7CC5630-BA6F-4E53-B9B1-1D31EE3DAE18}"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3EE8F971-E625-4A53-9D64-D00AB02236BC}" type="CATEGORYNAME">
                      <a:rPr lang="en-US"/>
                      <a:pPr/>
                      <a:t>[CATEGORY NAME]</a:t>
                    </a:fld>
                    <a:r>
                      <a:rPr lang="en-US"/>
                      <a:t> &lt;100</a:t>
                    </a:r>
                    <a:r>
                      <a:rPr lang="en-US" baseline="0"/>
                      <a:t>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D5B4541F-562F-46BF-9F4B-0D5F7A7F7FCA}"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974804EE-BDD8-4946-8898-825058C3DDE7}" type="CATEGORYNAME">
                      <a:rPr lang="en-US"/>
                      <a:pPr/>
                      <a:t>[CATEGORY NAME]</a:t>
                    </a:fld>
                    <a:r>
                      <a:rPr lang="en-US" baseline="0"/>
                      <a:t> &lt;100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0.12314577153674151"/>
                  <c:y val="-7.7864265558997031E-2"/>
                </c:manualLayout>
              </c:layout>
              <c:tx>
                <c:rich>
                  <a:bodyPr/>
                  <a:lstStyle/>
                  <a:p>
                    <a:fld id="{7A723236-8B3D-488D-AECC-C22FED54F72B}"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layout>
                <c:manualLayout>
                  <c:x val="0.30592258095050368"/>
                  <c:y val="-8.999851487346569E-2"/>
                </c:manualLayout>
              </c:layout>
              <c:tx>
                <c:rich>
                  <a:bodyPr/>
                  <a:lstStyle/>
                  <a:p>
                    <a:fld id="{ADC6335E-0B29-4CFC-9371-5ACFCB7F72A5}"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3.0128442842736556E-2"/>
                  <c:y val="-0.22514656055412061"/>
                </c:manualLayout>
              </c:layout>
              <c:tx>
                <c:rich>
                  <a:bodyPr/>
                  <a:lstStyle/>
                  <a:p>
                    <a:fld id="{69D7916B-E5A9-422C-B982-6A51C2AB5A47}"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0.24779075029414427"/>
                  <c:y val="6.7614625966554579E-3"/>
                </c:manualLayout>
              </c:layout>
              <c:tx>
                <c:rich>
                  <a:bodyPr/>
                  <a:lstStyle/>
                  <a:p>
                    <a:fld id="{241647BE-5CD7-43FA-9BE9-155AA56A5DD9}"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layout>
                <c:manualLayout>
                  <c:x val="0.22729578334671602"/>
                  <c:y val="-0.16311466248585685"/>
                </c:manualLayout>
              </c:layout>
              <c:tx>
                <c:rich>
                  <a:bodyPr/>
                  <a:lstStyle/>
                  <a:p>
                    <a:fld id="{7E0A3E12-EDC7-4DEF-AF0D-2D4A501C9671}"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layout>
                <c:manualLayout>
                  <c:x val="0.1133979494003957"/>
                  <c:y val="-0.12450964030847762"/>
                </c:manualLayout>
              </c:layout>
              <c:tx>
                <c:rich>
                  <a:bodyPr/>
                  <a:lstStyle/>
                  <a:p>
                    <a:fld id="{93B02BBF-6D77-4912-B3C8-AF9A431B065F}"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Deaths_0-14_Region'!$A$39:$A$58</c:f>
              <c:strCache>
                <c:ptCount val="20"/>
                <c:pt idx="0">
                  <c:v>Russian Federation</c:v>
                </c:pt>
                <c:pt idx="1">
                  <c:v>Ukraine</c:v>
                </c:pt>
                <c:pt idx="2">
                  <c:v>Tajikistan</c:v>
                </c:pt>
                <c:pt idx="3">
                  <c:v>Uzbekistan</c:v>
                </c:pt>
                <c:pt idx="4">
                  <c:v>Turkey</c:v>
                </c:pt>
                <c:pt idx="5">
                  <c:v>Kyrgyzstan</c:v>
                </c:pt>
                <c:pt idx="6">
                  <c:v>Kazakhstan</c:v>
                </c:pt>
                <c:pt idx="7">
                  <c:v>Azerbaijan</c:v>
                </c:pt>
                <c:pt idx="8">
                  <c:v>Republic of Moldova</c:v>
                </c:pt>
                <c:pt idx="9">
                  <c:v>Romania</c:v>
                </c:pt>
                <c:pt idx="10">
                  <c:v>Albania</c:v>
                </c:pt>
                <c:pt idx="11">
                  <c:v>Armenia</c:v>
                </c:pt>
                <c:pt idx="12">
                  <c:v>Belarus</c:v>
                </c:pt>
                <c:pt idx="13">
                  <c:v>Georgia</c:v>
                </c:pt>
                <c:pt idx="14">
                  <c:v>Serbia</c:v>
                </c:pt>
                <c:pt idx="15">
                  <c:v>Bulgaria</c:v>
                </c:pt>
                <c:pt idx="16">
                  <c:v>Montenegro</c:v>
                </c:pt>
                <c:pt idx="17">
                  <c:v>The former Yugoslav Republic of Macedonia</c:v>
                </c:pt>
                <c:pt idx="18">
                  <c:v>Bosnia and Herzegovina</c:v>
                </c:pt>
                <c:pt idx="19">
                  <c:v>Croatia</c:v>
                </c:pt>
              </c:strCache>
            </c:strRef>
          </c:cat>
          <c:val>
            <c:numRef>
              <c:f>'AIDS Deaths_0-14_Region'!$B$39:$B$58</c:f>
              <c:numCache>
                <c:formatCode>General</c:formatCode>
                <c:ptCount val="20"/>
                <c:pt idx="0">
                  <c:v>278</c:v>
                </c:pt>
                <c:pt idx="1">
                  <c:v>199</c:v>
                </c:pt>
                <c:pt idx="2">
                  <c:v>64</c:v>
                </c:pt>
                <c:pt idx="3">
                  <c:v>50</c:v>
                </c:pt>
                <c:pt idx="4">
                  <c:v>31</c:v>
                </c:pt>
                <c:pt idx="5">
                  <c:v>30</c:v>
                </c:pt>
                <c:pt idx="6">
                  <c:v>15</c:v>
                </c:pt>
                <c:pt idx="7">
                  <c:v>12</c:v>
                </c:pt>
                <c:pt idx="8">
                  <c:v>11</c:v>
                </c:pt>
                <c:pt idx="9">
                  <c:v>3</c:v>
                </c:pt>
                <c:pt idx="10">
                  <c:v>2</c:v>
                </c:pt>
                <c:pt idx="11">
                  <c:v>2</c:v>
                </c:pt>
                <c:pt idx="12">
                  <c:v>2</c:v>
                </c:pt>
                <c:pt idx="13">
                  <c:v>2</c:v>
                </c:pt>
                <c:pt idx="14">
                  <c:v>0.40260000000000001</c:v>
                </c:pt>
                <c:pt idx="15">
                  <c:v>0.36909999999999998</c:v>
                </c:pt>
                <c:pt idx="16">
                  <c:v>0.29620000000000002</c:v>
                </c:pt>
                <c:pt idx="17">
                  <c:v>0.2253</c:v>
                </c:pt>
                <c:pt idx="18">
                  <c:v>0.18590000000000001</c:v>
                </c:pt>
                <c:pt idx="19">
                  <c:v>5.1200000000000002E-2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by UNICEF Regions, 2005-2014 </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'PMTCT_PedART_All regions'!$B$33</c:f>
              <c:strCache>
                <c:ptCount val="1"/>
                <c:pt idx="0">
                  <c:v>2005</c:v>
                </c:pt>
              </c:strCache>
            </c:strRef>
          </c:tx>
          <c:spPr>
            <a:solidFill>
              <a:schemeClr val="accent6">
                <a:tint val="43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regions'!$B$34:$B$42</c:f>
              <c:numCache>
                <c:formatCode>0%</c:formatCode>
                <c:ptCount val="9"/>
                <c:pt idx="0">
                  <c:v>2.7901500000000003E-2</c:v>
                </c:pt>
                <c:pt idx="1">
                  <c:v>2.6215000000000002E-2</c:v>
                </c:pt>
                <c:pt idx="2">
                  <c:v>1.51948E-2</c:v>
                </c:pt>
                <c:pt idx="3">
                  <c:v>0.20788799999999999</c:v>
                </c:pt>
                <c:pt idx="4">
                  <c:v>9.4035300000000002E-3</c:v>
                </c:pt>
                <c:pt idx="5">
                  <c:v>0.20666499999999999</c:v>
                </c:pt>
                <c:pt idx="6">
                  <c:v>2.7246725941665755E-2</c:v>
                </c:pt>
                <c:pt idx="7">
                  <c:v>2.8303237574099409E-2</c:v>
                </c:pt>
                <c:pt idx="8">
                  <c:v>3.3206899999999998E-2</c:v>
                </c:pt>
              </c:numCache>
            </c:numRef>
          </c:val>
        </c:ser>
        <c:ser>
          <c:idx val="1"/>
          <c:order val="1"/>
          <c:tx>
            <c:strRef>
              <c:f>'PMTCT_PedART_All regions'!$C$33</c:f>
              <c:strCache>
                <c:ptCount val="1"/>
                <c:pt idx="0">
                  <c:v>2006</c:v>
                </c:pt>
              </c:strCache>
            </c:strRef>
          </c:tx>
          <c:spPr>
            <a:solidFill>
              <a:schemeClr val="accent6">
                <a:tint val="56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regions'!$C$34:$C$42</c:f>
              <c:numCache>
                <c:formatCode>0%</c:formatCode>
                <c:ptCount val="9"/>
                <c:pt idx="0">
                  <c:v>5.1035299999999999E-2</c:v>
                </c:pt>
                <c:pt idx="1">
                  <c:v>2.9670700000000001E-2</c:v>
                </c:pt>
                <c:pt idx="2">
                  <c:v>2.3318599999999998E-2</c:v>
                </c:pt>
                <c:pt idx="3">
                  <c:v>0.25094899999999998</c:v>
                </c:pt>
                <c:pt idx="4">
                  <c:v>2.4540600000000003E-2</c:v>
                </c:pt>
                <c:pt idx="5">
                  <c:v>0.22814000000000001</c:v>
                </c:pt>
                <c:pt idx="6">
                  <c:v>4.5497951101178408E-2</c:v>
                </c:pt>
                <c:pt idx="7">
                  <c:v>4.6769671034798413E-2</c:v>
                </c:pt>
                <c:pt idx="8">
                  <c:v>5.1499400000000001E-2</c:v>
                </c:pt>
              </c:numCache>
            </c:numRef>
          </c:val>
        </c:ser>
        <c:ser>
          <c:idx val="2"/>
          <c:order val="2"/>
          <c:tx>
            <c:strRef>
              <c:f>'PMTCT_PedART_All regions'!$D$33</c:f>
              <c:strCache>
                <c:ptCount val="1"/>
                <c:pt idx="0">
                  <c:v>2007</c:v>
                </c:pt>
              </c:strCache>
            </c:strRef>
          </c:tx>
          <c:spPr>
            <a:solidFill>
              <a:schemeClr val="accent6">
                <a:tint val="69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regions'!$D$34:$D$42</c:f>
              <c:numCache>
                <c:formatCode>0%</c:formatCode>
                <c:ptCount val="9"/>
                <c:pt idx="0">
                  <c:v>7.7338100000000007E-2</c:v>
                </c:pt>
                <c:pt idx="1">
                  <c:v>3.5905300000000001E-2</c:v>
                </c:pt>
                <c:pt idx="2">
                  <c:v>3.5254199999999999E-2</c:v>
                </c:pt>
                <c:pt idx="3">
                  <c:v>0.300985</c:v>
                </c:pt>
                <c:pt idx="4">
                  <c:v>6.5060599999999996E-2</c:v>
                </c:pt>
                <c:pt idx="5">
                  <c:v>0.25786399999999998</c:v>
                </c:pt>
                <c:pt idx="6">
                  <c:v>6.7726679759678735E-2</c:v>
                </c:pt>
                <c:pt idx="7">
                  <c:v>6.7858430607625836E-2</c:v>
                </c:pt>
                <c:pt idx="8">
                  <c:v>7.3849700000000004E-2</c:v>
                </c:pt>
              </c:numCache>
            </c:numRef>
          </c:val>
        </c:ser>
        <c:ser>
          <c:idx val="3"/>
          <c:order val="3"/>
          <c:tx>
            <c:strRef>
              <c:f>'PMTCT_PedART_All regions'!$E$33</c:f>
              <c:strCache>
                <c:ptCount val="1"/>
                <c:pt idx="0">
                  <c:v>2008</c:v>
                </c:pt>
              </c:strCache>
            </c:strRef>
          </c:tx>
          <c:spPr>
            <a:solidFill>
              <a:schemeClr val="accent6">
                <a:tint val="81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regions'!$E$34:$E$42</c:f>
              <c:numCache>
                <c:formatCode>0%</c:formatCode>
                <c:ptCount val="9"/>
                <c:pt idx="0">
                  <c:v>7.7411300000000002E-2</c:v>
                </c:pt>
                <c:pt idx="1">
                  <c:v>3.8365400000000001E-2</c:v>
                </c:pt>
                <c:pt idx="2">
                  <c:v>5.9745199999999998E-2</c:v>
                </c:pt>
                <c:pt idx="3">
                  <c:v>0.333538</c:v>
                </c:pt>
                <c:pt idx="4">
                  <c:v>8.9123599999999997E-2</c:v>
                </c:pt>
                <c:pt idx="5">
                  <c:v>0.29020399999999996</c:v>
                </c:pt>
                <c:pt idx="6">
                  <c:v>6.8114566736021384E-2</c:v>
                </c:pt>
                <c:pt idx="7">
                  <c:v>6.6778607759262809E-2</c:v>
                </c:pt>
                <c:pt idx="8">
                  <c:v>7.7947900000000001E-2</c:v>
                </c:pt>
              </c:numCache>
            </c:numRef>
          </c:val>
        </c:ser>
        <c:ser>
          <c:idx val="4"/>
          <c:order val="4"/>
          <c:tx>
            <c:strRef>
              <c:f>'PMTCT_PedART_All regions'!$F$33</c:f>
              <c:strCache>
                <c:ptCount val="1"/>
                <c:pt idx="0">
                  <c:v>2009</c:v>
                </c:pt>
              </c:strCache>
            </c:strRef>
          </c:tx>
          <c:spPr>
            <a:solidFill>
              <a:schemeClr val="accent6">
                <a:tint val="94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regions'!$F$34:$F$42</c:f>
              <c:numCache>
                <c:formatCode>0%</c:formatCode>
                <c:ptCount val="9"/>
                <c:pt idx="0">
                  <c:v>0.11719599999999999</c:v>
                </c:pt>
                <c:pt idx="1">
                  <c:v>5.5363200000000001E-2</c:v>
                </c:pt>
                <c:pt idx="2">
                  <c:v>7.7506800000000001E-2</c:v>
                </c:pt>
                <c:pt idx="3">
                  <c:v>0.36510599999999999</c:v>
                </c:pt>
                <c:pt idx="4">
                  <c:v>0.125583</c:v>
                </c:pt>
                <c:pt idx="5">
                  <c:v>0.331376</c:v>
                </c:pt>
                <c:pt idx="6">
                  <c:v>0.10266761138892606</c:v>
                </c:pt>
                <c:pt idx="7">
                  <c:v>0.10118837184538387</c:v>
                </c:pt>
                <c:pt idx="8">
                  <c:v>0.11164500000000001</c:v>
                </c:pt>
              </c:numCache>
            </c:numRef>
          </c:val>
        </c:ser>
        <c:ser>
          <c:idx val="5"/>
          <c:order val="5"/>
          <c:tx>
            <c:strRef>
              <c:f>'PMTCT_PedART_All regions'!$G$33</c:f>
              <c:strCache>
                <c:ptCount val="1"/>
                <c:pt idx="0">
                  <c:v>2010</c:v>
                </c:pt>
              </c:strCache>
            </c:strRef>
          </c:tx>
          <c:spPr>
            <a:solidFill>
              <a:schemeClr val="accent6">
                <a:shade val="93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regions'!$G$34:$G$42</c:f>
              <c:numCache>
                <c:formatCode>0%</c:formatCode>
                <c:ptCount val="9"/>
                <c:pt idx="0">
                  <c:v>0.157863</c:v>
                </c:pt>
                <c:pt idx="1">
                  <c:v>6.3896800000000004E-2</c:v>
                </c:pt>
                <c:pt idx="2">
                  <c:v>9.7415500000000002E-2</c:v>
                </c:pt>
                <c:pt idx="3">
                  <c:v>0.38614500000000002</c:v>
                </c:pt>
                <c:pt idx="4">
                  <c:v>0.15317</c:v>
                </c:pt>
                <c:pt idx="5">
                  <c:v>0.322357</c:v>
                </c:pt>
                <c:pt idx="6">
                  <c:v>0.13465522858249188</c:v>
                </c:pt>
                <c:pt idx="7">
                  <c:v>0.13342731035194108</c:v>
                </c:pt>
                <c:pt idx="8">
                  <c:v>0.14176</c:v>
                </c:pt>
              </c:numCache>
            </c:numRef>
          </c:val>
        </c:ser>
        <c:ser>
          <c:idx val="6"/>
          <c:order val="6"/>
          <c:tx>
            <c:strRef>
              <c:f>'PMTCT_PedART_All regions'!$H$33</c:f>
              <c:strCache>
                <c:ptCount val="1"/>
                <c:pt idx="0">
                  <c:v>2011</c:v>
                </c:pt>
              </c:strCache>
            </c:strRef>
          </c:tx>
          <c:spPr>
            <a:solidFill>
              <a:schemeClr val="accent6">
                <a:shade val="80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regions'!$H$34:$H$42</c:f>
              <c:numCache>
                <c:formatCode>0%</c:formatCode>
                <c:ptCount val="9"/>
                <c:pt idx="0">
                  <c:v>0.214222</c:v>
                </c:pt>
                <c:pt idx="1">
                  <c:v>9.6914800000000009E-2</c:v>
                </c:pt>
                <c:pt idx="2">
                  <c:v>0.11154</c:v>
                </c:pt>
                <c:pt idx="3">
                  <c:v>0.41134799999999999</c:v>
                </c:pt>
                <c:pt idx="4">
                  <c:v>0.157221</c:v>
                </c:pt>
                <c:pt idx="5">
                  <c:v>0.344497</c:v>
                </c:pt>
                <c:pt idx="6">
                  <c:v>0.18361350514806513</c:v>
                </c:pt>
                <c:pt idx="7">
                  <c:v>0.18526930649177933</c:v>
                </c:pt>
                <c:pt idx="8">
                  <c:v>0.18745100000000001</c:v>
                </c:pt>
              </c:numCache>
            </c:numRef>
          </c:val>
        </c:ser>
        <c:ser>
          <c:idx val="7"/>
          <c:order val="7"/>
          <c:tx>
            <c:strRef>
              <c:f>'PMTCT_PedART_All regions'!$I$33</c:f>
              <c:strCache>
                <c:ptCount val="1"/>
                <c:pt idx="0">
                  <c:v>2012</c:v>
                </c:pt>
              </c:strCache>
            </c:strRef>
          </c:tx>
          <c:spPr>
            <a:solidFill>
              <a:schemeClr val="accent6">
                <a:shade val="68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regions'!$I$34:$I$42</c:f>
              <c:numCache>
                <c:formatCode>0%</c:formatCode>
                <c:ptCount val="9"/>
                <c:pt idx="0">
                  <c:v>0.27757700000000002</c:v>
                </c:pt>
                <c:pt idx="1">
                  <c:v>9.2237899999999998E-2</c:v>
                </c:pt>
                <c:pt idx="2">
                  <c:v>0.13099</c:v>
                </c:pt>
                <c:pt idx="3">
                  <c:v>0.41363799999999995</c:v>
                </c:pt>
                <c:pt idx="4">
                  <c:v>0.23921099999999998</c:v>
                </c:pt>
                <c:pt idx="5">
                  <c:v>0.39505800000000002</c:v>
                </c:pt>
                <c:pt idx="6">
                  <c:v>0.23027659469127579</c:v>
                </c:pt>
                <c:pt idx="7">
                  <c:v>0.22958617304043624</c:v>
                </c:pt>
                <c:pt idx="8">
                  <c:v>0.23161500000000002</c:v>
                </c:pt>
              </c:numCache>
            </c:numRef>
          </c:val>
        </c:ser>
        <c:ser>
          <c:idx val="8"/>
          <c:order val="8"/>
          <c:tx>
            <c:strRef>
              <c:f>'PMTCT_PedART_All regions'!$J$33</c:f>
              <c:strCache>
                <c:ptCount val="1"/>
                <c:pt idx="0">
                  <c:v>2013</c:v>
                </c:pt>
              </c:strCache>
            </c:strRef>
          </c:tx>
          <c:spPr>
            <a:solidFill>
              <a:schemeClr val="accent6">
                <a:shade val="55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regions'!$J$34:$J$42</c:f>
              <c:numCache>
                <c:formatCode>0%</c:formatCode>
                <c:ptCount val="9"/>
                <c:pt idx="0">
                  <c:v>0.322353</c:v>
                </c:pt>
                <c:pt idx="1">
                  <c:v>0.11934900000000001</c:v>
                </c:pt>
                <c:pt idx="2">
                  <c:v>0.17208300000000001</c:v>
                </c:pt>
                <c:pt idx="3">
                  <c:v>0.42210799999999998</c:v>
                </c:pt>
                <c:pt idx="4">
                  <c:v>0.29561499999999996</c:v>
                </c:pt>
                <c:pt idx="5">
                  <c:v>0.43194899999999997</c:v>
                </c:pt>
                <c:pt idx="6">
                  <c:v>0.27191678734180325</c:v>
                </c:pt>
                <c:pt idx="7">
                  <c:v>0.27019184004323155</c:v>
                </c:pt>
                <c:pt idx="8">
                  <c:v>0.271171</c:v>
                </c:pt>
              </c:numCache>
            </c:numRef>
          </c:val>
        </c:ser>
        <c:ser>
          <c:idx val="9"/>
          <c:order val="9"/>
          <c:tx>
            <c:strRef>
              <c:f>'PMTCT_PedART_All regions'!$K$33</c:f>
              <c:strCache>
                <c:ptCount val="1"/>
                <c:pt idx="0">
                  <c:v>2014</c:v>
                </c:pt>
              </c:strCache>
            </c:strRef>
          </c:tx>
          <c:spPr>
            <a:solidFill>
              <a:schemeClr val="accent6">
                <a:shade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regions'!$K$34:$K$42</c:f>
              <c:numCache>
                <c:formatCode>0%</c:formatCode>
                <c:ptCount val="9"/>
                <c:pt idx="0">
                  <c:v>0.37487900000000002</c:v>
                </c:pt>
                <c:pt idx="1">
                  <c:v>0.127414</c:v>
                </c:pt>
                <c:pt idx="2">
                  <c:v>0.21725899999999998</c:v>
                </c:pt>
                <c:pt idx="3">
                  <c:v>0.41122700000000001</c:v>
                </c:pt>
                <c:pt idx="4">
                  <c:v>0.33297100000000002</c:v>
                </c:pt>
                <c:pt idx="5">
                  <c:v>0.49070399999999997</c:v>
                </c:pt>
                <c:pt idx="6">
                  <c:v>0.31111459539572228</c:v>
                </c:pt>
                <c:pt idx="7">
                  <c:v>0.30944948961305546</c:v>
                </c:pt>
                <c:pt idx="8">
                  <c:v>0.30882599999999999</c:v>
                </c:pt>
              </c:numCache>
            </c:numRef>
          </c:val>
        </c:ser>
        <c:dLbls>
          <c:showLegendKey val="0"/>
          <c:showVal val="0"/>
          <c:showCatName val="0"/>
          <c:showSerName val="0"/>
          <c:showPercent val="0"/>
          <c:showBubbleSize val="0"/>
        </c:dLbls>
        <c:gapWidth val="120"/>
        <c:overlap val="-10"/>
        <c:axId val="463360640"/>
        <c:axId val="463360248"/>
      </c:barChart>
      <c:catAx>
        <c:axId val="4633606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360248"/>
        <c:crosses val="autoZero"/>
        <c:auto val="1"/>
        <c:lblAlgn val="ctr"/>
        <c:lblOffset val="100"/>
        <c:noMultiLvlLbl val="0"/>
      </c:catAx>
      <c:valAx>
        <c:axId val="46336024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360640"/>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Central and Eastern Europe and the Commonwealth of Independent States, 2005-2014 </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PMTCT_PedART_Region!$B$33</c:f>
              <c:strCache>
                <c:ptCount val="1"/>
                <c:pt idx="0">
                  <c:v>2005</c:v>
                </c:pt>
              </c:strCache>
            </c:strRef>
          </c:tx>
          <c:spPr>
            <a:solidFill>
              <a:schemeClr val="accent6">
                <a:tint val="43000"/>
              </a:schemeClr>
            </a:solidFill>
            <a:ln>
              <a:noFill/>
            </a:ln>
            <a:effectLst/>
          </c:spPr>
          <c:invertIfNegative val="0"/>
          <c:cat>
            <c:strRef>
              <c:f>PMTCT_PedART_Region!$A$34:$A$37</c:f>
              <c:strCache>
                <c:ptCount val="4"/>
                <c:pt idx="0">
                  <c:v>Azerbaijan</c:v>
                </c:pt>
                <c:pt idx="1">
                  <c:v>Kyrgyzstan</c:v>
                </c:pt>
                <c:pt idx="2">
                  <c:v>Republic of Moldova</c:v>
                </c:pt>
                <c:pt idx="3">
                  <c:v>Tajikistan</c:v>
                </c:pt>
              </c:strCache>
            </c:strRef>
          </c:cat>
          <c:val>
            <c:numRef>
              <c:f>PMTCT_PedART_Region!$B$34:$B$37</c:f>
              <c:numCache>
                <c:formatCode>General</c:formatCode>
                <c:ptCount val="4"/>
                <c:pt idx="0">
                  <c:v>0</c:v>
                </c:pt>
                <c:pt idx="1">
                  <c:v>0</c:v>
                </c:pt>
                <c:pt idx="2">
                  <c:v>5.5555599999999997E-2</c:v>
                </c:pt>
                <c:pt idx="3">
                  <c:v>0</c:v>
                </c:pt>
              </c:numCache>
            </c:numRef>
          </c:val>
        </c:ser>
        <c:ser>
          <c:idx val="1"/>
          <c:order val="1"/>
          <c:tx>
            <c:strRef>
              <c:f>PMTCT_PedART_Region!$C$33</c:f>
              <c:strCache>
                <c:ptCount val="1"/>
                <c:pt idx="0">
                  <c:v>2006</c:v>
                </c:pt>
              </c:strCache>
            </c:strRef>
          </c:tx>
          <c:spPr>
            <a:solidFill>
              <a:schemeClr val="accent6">
                <a:tint val="56000"/>
              </a:schemeClr>
            </a:solidFill>
            <a:ln>
              <a:noFill/>
            </a:ln>
            <a:effectLst/>
          </c:spPr>
          <c:invertIfNegative val="0"/>
          <c:cat>
            <c:strRef>
              <c:f>PMTCT_PedART_Region!$A$34:$A$37</c:f>
              <c:strCache>
                <c:ptCount val="4"/>
                <c:pt idx="0">
                  <c:v>Azerbaijan</c:v>
                </c:pt>
                <c:pt idx="1">
                  <c:v>Kyrgyzstan</c:v>
                </c:pt>
                <c:pt idx="2">
                  <c:v>Republic of Moldova</c:v>
                </c:pt>
                <c:pt idx="3">
                  <c:v>Tajikistan</c:v>
                </c:pt>
              </c:strCache>
            </c:strRef>
          </c:cat>
          <c:val>
            <c:numRef>
              <c:f>PMTCT_PedART_Region!$C$34:$C$37</c:f>
              <c:numCache>
                <c:formatCode>General</c:formatCode>
                <c:ptCount val="4"/>
                <c:pt idx="0">
                  <c:v>0</c:v>
                </c:pt>
                <c:pt idx="1">
                  <c:v>2.63158E-2</c:v>
                </c:pt>
                <c:pt idx="2">
                  <c:v>0.108527</c:v>
                </c:pt>
                <c:pt idx="3">
                  <c:v>0</c:v>
                </c:pt>
              </c:numCache>
            </c:numRef>
          </c:val>
        </c:ser>
        <c:ser>
          <c:idx val="2"/>
          <c:order val="2"/>
          <c:tx>
            <c:strRef>
              <c:f>PMTCT_PedART_Region!$D$33</c:f>
              <c:strCache>
                <c:ptCount val="1"/>
                <c:pt idx="0">
                  <c:v>2007</c:v>
                </c:pt>
              </c:strCache>
            </c:strRef>
          </c:tx>
          <c:spPr>
            <a:solidFill>
              <a:schemeClr val="accent6">
                <a:tint val="69000"/>
              </a:schemeClr>
            </a:solidFill>
            <a:ln>
              <a:noFill/>
            </a:ln>
            <a:effectLst/>
          </c:spPr>
          <c:invertIfNegative val="0"/>
          <c:cat>
            <c:strRef>
              <c:f>PMTCT_PedART_Region!$A$34:$A$37</c:f>
              <c:strCache>
                <c:ptCount val="4"/>
                <c:pt idx="0">
                  <c:v>Azerbaijan</c:v>
                </c:pt>
                <c:pt idx="1">
                  <c:v>Kyrgyzstan</c:v>
                </c:pt>
                <c:pt idx="2">
                  <c:v>Republic of Moldova</c:v>
                </c:pt>
                <c:pt idx="3">
                  <c:v>Tajikistan</c:v>
                </c:pt>
              </c:strCache>
            </c:strRef>
          </c:cat>
          <c:val>
            <c:numRef>
              <c:f>PMTCT_PedART_Region!$D$34:$D$37</c:f>
              <c:numCache>
                <c:formatCode>General</c:formatCode>
                <c:ptCount val="4"/>
                <c:pt idx="0">
                  <c:v>0</c:v>
                </c:pt>
                <c:pt idx="1">
                  <c:v>0.26530599999999999</c:v>
                </c:pt>
                <c:pt idx="2">
                  <c:v>0.14285700000000001</c:v>
                </c:pt>
                <c:pt idx="3">
                  <c:v>5.7670100000000004E-3</c:v>
                </c:pt>
              </c:numCache>
            </c:numRef>
          </c:val>
        </c:ser>
        <c:ser>
          <c:idx val="3"/>
          <c:order val="3"/>
          <c:tx>
            <c:strRef>
              <c:f>PMTCT_PedART_Region!$E$33</c:f>
              <c:strCache>
                <c:ptCount val="1"/>
                <c:pt idx="0">
                  <c:v>2008</c:v>
                </c:pt>
              </c:strCache>
            </c:strRef>
          </c:tx>
          <c:spPr>
            <a:solidFill>
              <a:schemeClr val="accent6">
                <a:tint val="81000"/>
              </a:schemeClr>
            </a:solidFill>
            <a:ln>
              <a:noFill/>
            </a:ln>
            <a:effectLst/>
          </c:spPr>
          <c:invertIfNegative val="0"/>
          <c:cat>
            <c:strRef>
              <c:f>PMTCT_PedART_Region!$A$34:$A$37</c:f>
              <c:strCache>
                <c:ptCount val="4"/>
                <c:pt idx="0">
                  <c:v>Azerbaijan</c:v>
                </c:pt>
                <c:pt idx="1">
                  <c:v>Kyrgyzstan</c:v>
                </c:pt>
                <c:pt idx="2">
                  <c:v>Republic of Moldova</c:v>
                </c:pt>
                <c:pt idx="3">
                  <c:v>Tajikistan</c:v>
                </c:pt>
              </c:strCache>
            </c:strRef>
          </c:cat>
          <c:val>
            <c:numRef>
              <c:f>PMTCT_PedART_Region!$E$34:$E$37</c:f>
              <c:numCache>
                <c:formatCode>General</c:formatCode>
                <c:ptCount val="4"/>
                <c:pt idx="0">
                  <c:v>0</c:v>
                </c:pt>
                <c:pt idx="1">
                  <c:v>0.52032500000000004</c:v>
                </c:pt>
                <c:pt idx="2">
                  <c:v>0.23015899999999997</c:v>
                </c:pt>
                <c:pt idx="3">
                  <c:v>5.5432400000000005E-3</c:v>
                </c:pt>
              </c:numCache>
            </c:numRef>
          </c:val>
        </c:ser>
        <c:ser>
          <c:idx val="4"/>
          <c:order val="4"/>
          <c:tx>
            <c:strRef>
              <c:f>PMTCT_PedART_Region!$F$33</c:f>
              <c:strCache>
                <c:ptCount val="1"/>
                <c:pt idx="0">
                  <c:v>2009</c:v>
                </c:pt>
              </c:strCache>
            </c:strRef>
          </c:tx>
          <c:spPr>
            <a:solidFill>
              <a:schemeClr val="accent6">
                <a:tint val="94000"/>
              </a:schemeClr>
            </a:solidFill>
            <a:ln>
              <a:noFill/>
            </a:ln>
            <a:effectLst/>
          </c:spPr>
          <c:invertIfNegative val="0"/>
          <c:cat>
            <c:strRef>
              <c:f>PMTCT_PedART_Region!$A$34:$A$37</c:f>
              <c:strCache>
                <c:ptCount val="4"/>
                <c:pt idx="0">
                  <c:v>Azerbaijan</c:v>
                </c:pt>
                <c:pt idx="1">
                  <c:v>Kyrgyzstan</c:v>
                </c:pt>
                <c:pt idx="2">
                  <c:v>Republic of Moldova</c:v>
                </c:pt>
                <c:pt idx="3">
                  <c:v>Tajikistan</c:v>
                </c:pt>
              </c:strCache>
            </c:strRef>
          </c:cat>
          <c:val>
            <c:numRef>
              <c:f>PMTCT_PedART_Region!$F$34:$F$37</c:f>
              <c:numCache>
                <c:formatCode>General</c:formatCode>
                <c:ptCount val="4"/>
                <c:pt idx="0">
                  <c:v>3.4883700000000004E-2</c:v>
                </c:pt>
                <c:pt idx="1">
                  <c:v>0.68789800000000001</c:v>
                </c:pt>
                <c:pt idx="2">
                  <c:v>0.26153799999999999</c:v>
                </c:pt>
                <c:pt idx="3">
                  <c:v>1.07181E-2</c:v>
                </c:pt>
              </c:numCache>
            </c:numRef>
          </c:val>
        </c:ser>
        <c:ser>
          <c:idx val="5"/>
          <c:order val="5"/>
          <c:tx>
            <c:strRef>
              <c:f>PMTCT_PedART_Region!$G$33</c:f>
              <c:strCache>
                <c:ptCount val="1"/>
                <c:pt idx="0">
                  <c:v>2010</c:v>
                </c:pt>
              </c:strCache>
            </c:strRef>
          </c:tx>
          <c:spPr>
            <a:solidFill>
              <a:schemeClr val="accent6">
                <a:shade val="93000"/>
              </a:schemeClr>
            </a:solidFill>
            <a:ln>
              <a:noFill/>
            </a:ln>
            <a:effectLst/>
          </c:spPr>
          <c:invertIfNegative val="0"/>
          <c:cat>
            <c:strRef>
              <c:f>PMTCT_PedART_Region!$A$34:$A$37</c:f>
              <c:strCache>
                <c:ptCount val="4"/>
                <c:pt idx="0">
                  <c:v>Azerbaijan</c:v>
                </c:pt>
                <c:pt idx="1">
                  <c:v>Kyrgyzstan</c:v>
                </c:pt>
                <c:pt idx="2">
                  <c:v>Republic of Moldova</c:v>
                </c:pt>
                <c:pt idx="3">
                  <c:v>Tajikistan</c:v>
                </c:pt>
              </c:strCache>
            </c:strRef>
          </c:cat>
          <c:val>
            <c:numRef>
              <c:f>PMTCT_PedART_Region!$G$34:$G$37</c:f>
              <c:numCache>
                <c:formatCode>General</c:formatCode>
                <c:ptCount val="4"/>
                <c:pt idx="0">
                  <c:v>9.375E-2</c:v>
                </c:pt>
                <c:pt idx="1">
                  <c:v>0.68159199999999998</c:v>
                </c:pt>
                <c:pt idx="2">
                  <c:v>0.31538499999999997</c:v>
                </c:pt>
                <c:pt idx="3">
                  <c:v>2.8480999999999999E-2</c:v>
                </c:pt>
              </c:numCache>
            </c:numRef>
          </c:val>
        </c:ser>
        <c:ser>
          <c:idx val="6"/>
          <c:order val="6"/>
          <c:tx>
            <c:strRef>
              <c:f>PMTCT_PedART_Region!$H$33</c:f>
              <c:strCache>
                <c:ptCount val="1"/>
                <c:pt idx="0">
                  <c:v>2011</c:v>
                </c:pt>
              </c:strCache>
            </c:strRef>
          </c:tx>
          <c:spPr>
            <a:solidFill>
              <a:schemeClr val="accent6">
                <a:shade val="80000"/>
              </a:schemeClr>
            </a:solidFill>
            <a:ln>
              <a:noFill/>
            </a:ln>
            <a:effectLst/>
          </c:spPr>
          <c:invertIfNegative val="0"/>
          <c:cat>
            <c:strRef>
              <c:f>PMTCT_PedART_Region!$A$34:$A$37</c:f>
              <c:strCache>
                <c:ptCount val="4"/>
                <c:pt idx="0">
                  <c:v>Azerbaijan</c:v>
                </c:pt>
                <c:pt idx="1">
                  <c:v>Kyrgyzstan</c:v>
                </c:pt>
                <c:pt idx="2">
                  <c:v>Republic of Moldova</c:v>
                </c:pt>
                <c:pt idx="3">
                  <c:v>Tajikistan</c:v>
                </c:pt>
              </c:strCache>
            </c:strRef>
          </c:cat>
          <c:val>
            <c:numRef>
              <c:f>PMTCT_PedART_Region!$H$34:$H$37</c:f>
              <c:numCache>
                <c:formatCode>General</c:formatCode>
                <c:ptCount val="4"/>
                <c:pt idx="0">
                  <c:v>0.14285700000000001</c:v>
                </c:pt>
                <c:pt idx="1">
                  <c:v>0.69230800000000003</c:v>
                </c:pt>
                <c:pt idx="2">
                  <c:v>0.39097700000000002</c:v>
                </c:pt>
                <c:pt idx="3">
                  <c:v>8.2035300000000005E-2</c:v>
                </c:pt>
              </c:numCache>
            </c:numRef>
          </c:val>
        </c:ser>
        <c:ser>
          <c:idx val="7"/>
          <c:order val="7"/>
          <c:tx>
            <c:strRef>
              <c:f>PMTCT_PedART_Region!$I$33</c:f>
              <c:strCache>
                <c:ptCount val="1"/>
                <c:pt idx="0">
                  <c:v>2012</c:v>
                </c:pt>
              </c:strCache>
            </c:strRef>
          </c:tx>
          <c:spPr>
            <a:solidFill>
              <a:schemeClr val="accent6">
                <a:shade val="68000"/>
              </a:schemeClr>
            </a:solidFill>
            <a:ln>
              <a:noFill/>
            </a:ln>
            <a:effectLst/>
          </c:spPr>
          <c:invertIfNegative val="0"/>
          <c:cat>
            <c:strRef>
              <c:f>PMTCT_PedART_Region!$A$34:$A$37</c:f>
              <c:strCache>
                <c:ptCount val="4"/>
                <c:pt idx="0">
                  <c:v>Azerbaijan</c:v>
                </c:pt>
                <c:pt idx="1">
                  <c:v>Kyrgyzstan</c:v>
                </c:pt>
                <c:pt idx="2">
                  <c:v>Republic of Moldova</c:v>
                </c:pt>
                <c:pt idx="3">
                  <c:v>Tajikistan</c:v>
                </c:pt>
              </c:strCache>
            </c:strRef>
          </c:cat>
          <c:val>
            <c:numRef>
              <c:f>PMTCT_PedART_Region!$I$34:$I$37</c:f>
              <c:numCache>
                <c:formatCode>General</c:formatCode>
                <c:ptCount val="4"/>
                <c:pt idx="0">
                  <c:v>0.23478300000000002</c:v>
                </c:pt>
                <c:pt idx="1">
                  <c:v>0.79569900000000005</c:v>
                </c:pt>
                <c:pt idx="2">
                  <c:v>0.47014899999999998</c:v>
                </c:pt>
                <c:pt idx="3">
                  <c:v>0.17431199999999999</c:v>
                </c:pt>
              </c:numCache>
            </c:numRef>
          </c:val>
        </c:ser>
        <c:ser>
          <c:idx val="8"/>
          <c:order val="8"/>
          <c:tx>
            <c:strRef>
              <c:f>PMTCT_PedART_Region!$J$33</c:f>
              <c:strCache>
                <c:ptCount val="1"/>
                <c:pt idx="0">
                  <c:v>2013</c:v>
                </c:pt>
              </c:strCache>
            </c:strRef>
          </c:tx>
          <c:spPr>
            <a:solidFill>
              <a:schemeClr val="accent6">
                <a:shade val="55000"/>
              </a:schemeClr>
            </a:solidFill>
            <a:ln>
              <a:noFill/>
            </a:ln>
            <a:effectLst/>
          </c:spPr>
          <c:invertIfNegative val="0"/>
          <c:cat>
            <c:strRef>
              <c:f>PMTCT_PedART_Region!$A$34:$A$37</c:f>
              <c:strCache>
                <c:ptCount val="4"/>
                <c:pt idx="0">
                  <c:v>Azerbaijan</c:v>
                </c:pt>
                <c:pt idx="1">
                  <c:v>Kyrgyzstan</c:v>
                </c:pt>
                <c:pt idx="2">
                  <c:v>Republic of Moldova</c:v>
                </c:pt>
                <c:pt idx="3">
                  <c:v>Tajikistan</c:v>
                </c:pt>
              </c:strCache>
            </c:strRef>
          </c:cat>
          <c:val>
            <c:numRef>
              <c:f>PMTCT_PedART_Region!$J$34:$J$37</c:f>
              <c:numCache>
                <c:formatCode>General</c:formatCode>
                <c:ptCount val="4"/>
                <c:pt idx="0">
                  <c:v>0.33884300000000001</c:v>
                </c:pt>
                <c:pt idx="1">
                  <c:v>0.90214099999999997</c:v>
                </c:pt>
                <c:pt idx="2">
                  <c:v>0.59420299999999993</c:v>
                </c:pt>
                <c:pt idx="3">
                  <c:v>0.31872499999999998</c:v>
                </c:pt>
              </c:numCache>
            </c:numRef>
          </c:val>
        </c:ser>
        <c:ser>
          <c:idx val="9"/>
          <c:order val="9"/>
          <c:tx>
            <c:strRef>
              <c:f>PMTCT_PedART_Region!$K$33</c:f>
              <c:strCache>
                <c:ptCount val="1"/>
                <c:pt idx="0">
                  <c:v>2014</c:v>
                </c:pt>
              </c:strCache>
            </c:strRef>
          </c:tx>
          <c:spPr>
            <a:solidFill>
              <a:schemeClr val="accent6">
                <a:shade val="42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PMTCT_PedART_Region!$A$34:$A$37</c:f>
              <c:strCache>
                <c:ptCount val="4"/>
                <c:pt idx="0">
                  <c:v>Azerbaijan</c:v>
                </c:pt>
                <c:pt idx="1">
                  <c:v>Kyrgyzstan</c:v>
                </c:pt>
                <c:pt idx="2">
                  <c:v>Republic of Moldova</c:v>
                </c:pt>
                <c:pt idx="3">
                  <c:v>Tajikistan</c:v>
                </c:pt>
              </c:strCache>
            </c:strRef>
          </c:cat>
          <c:val>
            <c:numRef>
              <c:f>PMTCT_PedART_Region!$K$34:$K$37</c:f>
              <c:numCache>
                <c:formatCode>General</c:formatCode>
                <c:ptCount val="4"/>
                <c:pt idx="0">
                  <c:v>0.34848499999999999</c:v>
                </c:pt>
                <c:pt idx="1">
                  <c:v>0.95419799999999999</c:v>
                </c:pt>
                <c:pt idx="2">
                  <c:v>0.66216200000000003</c:v>
                </c:pt>
                <c:pt idx="3">
                  <c:v>0.38821300000000003</c:v>
                </c:pt>
              </c:numCache>
            </c:numRef>
          </c:val>
          <c:extLst/>
        </c:ser>
        <c:dLbls>
          <c:showLegendKey val="0"/>
          <c:showVal val="0"/>
          <c:showCatName val="0"/>
          <c:showSerName val="0"/>
          <c:showPercent val="0"/>
          <c:showBubbleSize val="0"/>
        </c:dLbls>
        <c:gapWidth val="120"/>
        <c:overlap val="-10"/>
        <c:axId val="463359464"/>
        <c:axId val="463359072"/>
      </c:barChart>
      <c:catAx>
        <c:axId val="4633594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359072"/>
        <c:crosses val="autoZero"/>
        <c:auto val="1"/>
        <c:lblAlgn val="ctr"/>
        <c:lblOffset val="100"/>
        <c:noMultiLvlLbl val="0"/>
      </c:catAx>
      <c:valAx>
        <c:axId val="46335907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359464"/>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baseline="0">
                <a:effectLst/>
              </a:rPr>
              <a:t>Percentage of children (aged 0-14) and adults (aged 15+) living with HIV receiving antiretroviral therapy (ART), </a:t>
            </a:r>
            <a:r>
              <a:rPr lang="en-US" sz="1600" b="1" i="0" u="none" strike="noStrike" cap="none" normalizeH="0" baseline="0">
                <a:effectLst/>
              </a:rPr>
              <a:t>Central and Eastern Europe and the Commonwealth of Independent States</a:t>
            </a:r>
            <a:r>
              <a:rPr lang="en-US" sz="1600" b="1" i="0" baseline="0">
                <a:effectLst/>
              </a:rPr>
              <a:t>, 2014</a:t>
            </a:r>
            <a:endParaRPr lang="en-US" sz="1600">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stockChart>
        <c:ser>
          <c:idx val="0"/>
          <c:order val="0"/>
          <c:tx>
            <c:strRef>
              <c:f>'ART Gap'!$B$35</c:f>
              <c:strCache>
                <c:ptCount val="1"/>
                <c:pt idx="0">
                  <c:v>Percent of children (0-14) living with HIV receiving ART</c:v>
                </c:pt>
              </c:strCache>
            </c:strRef>
          </c:tx>
          <c:spPr>
            <a:ln w="25400" cap="rnd">
              <a:noFill/>
              <a:round/>
            </a:ln>
            <a:effectLst/>
          </c:spPr>
          <c:marker>
            <c:symbol val="circle"/>
            <c:size val="6"/>
            <c:spPr>
              <a:solidFill>
                <a:schemeClr val="accent1"/>
              </a:solidFill>
              <a:ln w="15875">
                <a:solidFill>
                  <a:schemeClr val="accent1"/>
                </a:solidFill>
                <a:round/>
              </a:ln>
              <a:effectLst/>
            </c:spPr>
          </c:marker>
          <c:dLbls>
            <c:dLbl>
              <c:idx val="0"/>
              <c:tx>
                <c:rich>
                  <a:bodyPr/>
                  <a:lstStyle/>
                  <a:p>
                    <a:r>
                      <a:rPr lang="en-US"/>
                      <a:t>&gt;</a:t>
                    </a:r>
                    <a:fld id="{0F9BA48C-8D76-493E-9409-E34746E4011C}"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'ART Gap'!$A$36:$A$39</c:f>
              <c:strCache>
                <c:ptCount val="4"/>
                <c:pt idx="0">
                  <c:v>Kyrgyzstan</c:v>
                </c:pt>
                <c:pt idx="1">
                  <c:v>Republic of Moldova</c:v>
                </c:pt>
                <c:pt idx="2">
                  <c:v>Tajikistan</c:v>
                </c:pt>
                <c:pt idx="3">
                  <c:v>Azerbaijan</c:v>
                </c:pt>
              </c:strCache>
            </c:strRef>
          </c:cat>
          <c:val>
            <c:numRef>
              <c:f>'ART Gap'!$B$36:$B$39</c:f>
              <c:numCache>
                <c:formatCode>General</c:formatCode>
                <c:ptCount val="4"/>
                <c:pt idx="0">
                  <c:v>0.95419799999999999</c:v>
                </c:pt>
                <c:pt idx="1">
                  <c:v>0.66216200000000003</c:v>
                </c:pt>
                <c:pt idx="2">
                  <c:v>0.38821300000000003</c:v>
                </c:pt>
                <c:pt idx="3">
                  <c:v>0.34848499999999999</c:v>
                </c:pt>
              </c:numCache>
            </c:numRef>
          </c:val>
          <c:smooth val="0"/>
        </c:ser>
        <c:ser>
          <c:idx val="1"/>
          <c:order val="1"/>
          <c:tx>
            <c:strRef>
              <c:f>'ART Gap'!$C$35</c:f>
              <c:strCache>
                <c:ptCount val="1"/>
                <c:pt idx="0">
                  <c:v>Percent of adults (15+) living with HIV receiving ART</c:v>
                </c:pt>
              </c:strCache>
            </c:strRef>
          </c:tx>
          <c:spPr>
            <a:ln w="25400" cap="rnd">
              <a:noFill/>
              <a:round/>
            </a:ln>
            <a:effectLst/>
          </c:spPr>
          <c:marker>
            <c:symbol val="circle"/>
            <c:size val="6"/>
            <c:spPr>
              <a:solidFill>
                <a:srgbClr val="92D050"/>
              </a:solidFill>
              <a:ln w="15875">
                <a:solidFill>
                  <a:srgbClr val="92D050"/>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'ART Gap'!$A$36:$A$39</c:f>
              <c:strCache>
                <c:ptCount val="4"/>
                <c:pt idx="0">
                  <c:v>Kyrgyzstan</c:v>
                </c:pt>
                <c:pt idx="1">
                  <c:v>Republic of Moldova</c:v>
                </c:pt>
                <c:pt idx="2">
                  <c:v>Tajikistan</c:v>
                </c:pt>
                <c:pt idx="3">
                  <c:v>Azerbaijan</c:v>
                </c:pt>
              </c:strCache>
            </c:strRef>
          </c:cat>
          <c:val>
            <c:numRef>
              <c:f>'ART Gap'!$C$36:$C$39</c:f>
              <c:numCache>
                <c:formatCode>General</c:formatCode>
                <c:ptCount val="4"/>
                <c:pt idx="0">
                  <c:v>0.15149499999999999</c:v>
                </c:pt>
                <c:pt idx="1">
                  <c:v>0.172595</c:v>
                </c:pt>
                <c:pt idx="2">
                  <c:v>0.139594</c:v>
                </c:pt>
                <c:pt idx="3">
                  <c:v>0.21405200000000002</c:v>
                </c:pt>
              </c:numCache>
            </c:numRef>
          </c:val>
          <c:smooth val="0"/>
        </c:ser>
        <c:dLbls>
          <c:showLegendKey val="0"/>
          <c:showVal val="0"/>
          <c:showCatName val="0"/>
          <c:showSerName val="0"/>
          <c:showPercent val="0"/>
          <c:showBubbleSize val="0"/>
        </c:dLbls>
        <c:hiLowLines>
          <c:spPr>
            <a:ln w="22225" cap="rnd" cmpd="sng" algn="ctr">
              <a:solidFill>
                <a:schemeClr val="dk1">
                  <a:lumMod val="50000"/>
                  <a:lumOff val="50000"/>
                </a:schemeClr>
              </a:solidFill>
              <a:prstDash val="sysDot"/>
              <a:round/>
            </a:ln>
            <a:effectLst/>
          </c:spPr>
        </c:hiLowLines>
        <c:axId val="463358288"/>
        <c:axId val="463357896"/>
      </c:stockChart>
      <c:catAx>
        <c:axId val="46335828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out"/>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357896"/>
        <c:crosses val="autoZero"/>
        <c:auto val="1"/>
        <c:lblAlgn val="ctr"/>
        <c:lblOffset val="100"/>
        <c:noMultiLvlLbl val="0"/>
      </c:catAx>
      <c:valAx>
        <c:axId val="463357896"/>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out"/>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358288"/>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317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Distribution of the number of pregnant women living with HIV receiving most effective antiretroviral medicines for PMTCT, by regimen, </a:t>
            </a:r>
            <a:r>
              <a:rPr lang="en-US"/>
              <a:t>Central and Eastern Europe and the Commonwealth of Independent States,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'PMTCT regimen'!$C$35</c:f>
              <c:strCache>
                <c:ptCount val="1"/>
                <c:pt idx="0">
                  <c:v>Option B+ (ART)</c:v>
                </c:pt>
              </c:strCache>
            </c:strRef>
          </c:tx>
          <c:spPr>
            <a:solidFill>
              <a:schemeClr val="accent5">
                <a:lumMod val="5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regimen'!$C$36:$C$50</c:f>
              <c:numCache>
                <c:formatCode>#,##0</c:formatCode>
                <c:ptCount val="15"/>
                <c:pt idx="0">
                  <c:v>0</c:v>
                </c:pt>
                <c:pt idx="1">
                  <c:v>0</c:v>
                </c:pt>
                <c:pt idx="2">
                  <c:v>0</c:v>
                </c:pt>
                <c:pt idx="3">
                  <c:v>15</c:v>
                </c:pt>
                <c:pt idx="4">
                  <c:v>16</c:v>
                </c:pt>
                <c:pt idx="5">
                  <c:v>22</c:v>
                </c:pt>
                <c:pt idx="6">
                  <c:v>27</c:v>
                </c:pt>
                <c:pt idx="7">
                  <c:v>41</c:v>
                </c:pt>
                <c:pt idx="8">
                  <c:v>3463</c:v>
                </c:pt>
                <c:pt idx="9">
                  <c:v>4444</c:v>
                </c:pt>
                <c:pt idx="10">
                  <c:v>4705</c:v>
                </c:pt>
                <c:pt idx="11">
                  <c:v>9794</c:v>
                </c:pt>
                <c:pt idx="12">
                  <c:v>10552</c:v>
                </c:pt>
                <c:pt idx="13">
                  <c:v>14016</c:v>
                </c:pt>
                <c:pt idx="14">
                  <c:v>17629</c:v>
                </c:pt>
              </c:numCache>
            </c:numRef>
          </c:val>
        </c:ser>
        <c:ser>
          <c:idx val="1"/>
          <c:order val="1"/>
          <c:tx>
            <c:strRef>
              <c:f>'PMTCT regimen'!$D$35</c:f>
              <c:strCache>
                <c:ptCount val="1"/>
                <c:pt idx="0">
                  <c:v>Option B (triple prophylaxis)</c:v>
                </c:pt>
              </c:strCache>
            </c:strRef>
          </c:tx>
          <c:spPr>
            <a:solidFill>
              <a:schemeClr val="accent5"/>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regimen'!$D$36:$D$50</c:f>
              <c:numCache>
                <c:formatCode>#,##0</c:formatCode>
                <c:ptCount val="15"/>
                <c:pt idx="0">
                  <c:v>0</c:v>
                </c:pt>
                <c:pt idx="1">
                  <c:v>2</c:v>
                </c:pt>
                <c:pt idx="2">
                  <c:v>2</c:v>
                </c:pt>
                <c:pt idx="3">
                  <c:v>2</c:v>
                </c:pt>
                <c:pt idx="4">
                  <c:v>15</c:v>
                </c:pt>
                <c:pt idx="5">
                  <c:v>40</c:v>
                </c:pt>
                <c:pt idx="6">
                  <c:v>222</c:v>
                </c:pt>
                <c:pt idx="7">
                  <c:v>273</c:v>
                </c:pt>
                <c:pt idx="8">
                  <c:v>593</c:v>
                </c:pt>
                <c:pt idx="9">
                  <c:v>968</c:v>
                </c:pt>
                <c:pt idx="10">
                  <c:v>1238</c:v>
                </c:pt>
                <c:pt idx="11">
                  <c:v>1467</c:v>
                </c:pt>
                <c:pt idx="12">
                  <c:v>1653</c:v>
                </c:pt>
                <c:pt idx="13">
                  <c:v>1655</c:v>
                </c:pt>
                <c:pt idx="14">
                  <c:v>1069</c:v>
                </c:pt>
              </c:numCache>
            </c:numRef>
          </c:val>
        </c:ser>
        <c:ser>
          <c:idx val="2"/>
          <c:order val="2"/>
          <c:tx>
            <c:strRef>
              <c:f>'PMTCT regimen'!$E$35</c:f>
              <c:strCache>
                <c:ptCount val="1"/>
                <c:pt idx="0">
                  <c:v>Option A</c:v>
                </c:pt>
              </c:strCache>
            </c:strRef>
          </c:tx>
          <c:spPr>
            <a:solidFill>
              <a:schemeClr val="accent5">
                <a:lumMod val="60000"/>
                <a:lumOff val="4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regimen'!$E$36:$E$50</c:f>
              <c:numCache>
                <c:formatCode>#,##0</c:formatCode>
                <c:ptCount val="15"/>
                <c:pt idx="0">
                  <c:v>0</c:v>
                </c:pt>
                <c:pt idx="1">
                  <c:v>1</c:v>
                </c:pt>
                <c:pt idx="2">
                  <c:v>11</c:v>
                </c:pt>
                <c:pt idx="3">
                  <c:v>17</c:v>
                </c:pt>
                <c:pt idx="4">
                  <c:v>21</c:v>
                </c:pt>
                <c:pt idx="5">
                  <c:v>30</c:v>
                </c:pt>
                <c:pt idx="6">
                  <c:v>49</c:v>
                </c:pt>
                <c:pt idx="7">
                  <c:v>56</c:v>
                </c:pt>
                <c:pt idx="8">
                  <c:v>177</c:v>
                </c:pt>
                <c:pt idx="9">
                  <c:v>201</c:v>
                </c:pt>
                <c:pt idx="10">
                  <c:v>2945</c:v>
                </c:pt>
                <c:pt idx="11">
                  <c:v>2783</c:v>
                </c:pt>
                <c:pt idx="12">
                  <c:v>2482</c:v>
                </c:pt>
                <c:pt idx="13">
                  <c:v>2066</c:v>
                </c:pt>
                <c:pt idx="14">
                  <c:v>1765</c:v>
                </c:pt>
              </c:numCache>
            </c:numRef>
          </c:val>
        </c:ser>
        <c:ser>
          <c:idx val="3"/>
          <c:order val="3"/>
          <c:tx>
            <c:strRef>
              <c:f>'PMTCT regimen'!$F$35</c:f>
              <c:strCache>
                <c:ptCount val="1"/>
                <c:pt idx="0">
                  <c:v>Dual ARVs</c:v>
                </c:pt>
              </c:strCache>
            </c:strRef>
          </c:tx>
          <c:spPr>
            <a:solidFill>
              <a:schemeClr val="accent5">
                <a:lumMod val="40000"/>
                <a:lumOff val="6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regimen'!$F$36:$F$50</c:f>
              <c:numCache>
                <c:formatCode>#,##0</c:formatCode>
                <c:ptCount val="15"/>
                <c:pt idx="0">
                  <c:v>2</c:v>
                </c:pt>
                <c:pt idx="1">
                  <c:v>0</c:v>
                </c:pt>
                <c:pt idx="2">
                  <c:v>0</c:v>
                </c:pt>
                <c:pt idx="3">
                  <c:v>4</c:v>
                </c:pt>
                <c:pt idx="4">
                  <c:v>2842</c:v>
                </c:pt>
                <c:pt idx="5">
                  <c:v>4617</c:v>
                </c:pt>
                <c:pt idx="6">
                  <c:v>5680</c:v>
                </c:pt>
                <c:pt idx="7">
                  <c:v>7453</c:v>
                </c:pt>
                <c:pt idx="8">
                  <c:v>6747</c:v>
                </c:pt>
                <c:pt idx="9">
                  <c:v>6741</c:v>
                </c:pt>
                <c:pt idx="10">
                  <c:v>7114</c:v>
                </c:pt>
                <c:pt idx="11">
                  <c:v>2077</c:v>
                </c:pt>
                <c:pt idx="12">
                  <c:v>2019</c:v>
                </c:pt>
                <c:pt idx="13">
                  <c:v>28</c:v>
                </c:pt>
                <c:pt idx="14">
                  <c:v>12</c:v>
                </c:pt>
              </c:numCache>
            </c:numRef>
          </c:val>
        </c:ser>
        <c:ser>
          <c:idx val="4"/>
          <c:order val="4"/>
          <c:tx>
            <c:strRef>
              <c:f>'PMTCT regimen'!$G$35</c:f>
              <c:strCache>
                <c:ptCount val="1"/>
                <c:pt idx="0">
                  <c:v>Single-dose nevirapine</c:v>
                </c:pt>
              </c:strCache>
            </c:strRef>
          </c:tx>
          <c:spPr>
            <a:pattFill prst="pct70">
              <a:fgClr>
                <a:schemeClr val="bg1">
                  <a:lumMod val="50000"/>
                </a:schemeClr>
              </a:fgClr>
              <a:bgClr>
                <a:schemeClr val="bg1"/>
              </a:bgClr>
            </a:patt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regimen'!$G$36:$G$50</c:f>
              <c:numCache>
                <c:formatCode>#,##0</c:formatCode>
                <c:ptCount val="15"/>
                <c:pt idx="0">
                  <c:v>0</c:v>
                </c:pt>
                <c:pt idx="1">
                  <c:v>362</c:v>
                </c:pt>
                <c:pt idx="2">
                  <c:v>860</c:v>
                </c:pt>
                <c:pt idx="3">
                  <c:v>1283</c:v>
                </c:pt>
                <c:pt idx="4">
                  <c:v>4448</c:v>
                </c:pt>
                <c:pt idx="5">
                  <c:v>3091</c:v>
                </c:pt>
                <c:pt idx="6">
                  <c:v>3065</c:v>
                </c:pt>
                <c:pt idx="7">
                  <c:v>2154</c:v>
                </c:pt>
                <c:pt idx="8">
                  <c:v>1196</c:v>
                </c:pt>
                <c:pt idx="9">
                  <c:v>1492</c:v>
                </c:pt>
                <c:pt idx="10">
                  <c:v>472</c:v>
                </c:pt>
                <c:pt idx="11">
                  <c:v>452</c:v>
                </c:pt>
                <c:pt idx="12">
                  <c:v>260</c:v>
                </c:pt>
                <c:pt idx="13">
                  <c:v>236</c:v>
                </c:pt>
                <c:pt idx="14">
                  <c:v>179</c:v>
                </c:pt>
              </c:numCache>
            </c:numRef>
          </c:val>
        </c:ser>
        <c:ser>
          <c:idx val="5"/>
          <c:order val="5"/>
          <c:tx>
            <c:strRef>
              <c:f>'PMTCT regimen'!$I$35</c:f>
              <c:strCache>
                <c:ptCount val="1"/>
                <c:pt idx="0">
                  <c:v>Pregnant women not receiving ARVs for PMTCT</c:v>
                </c:pt>
              </c:strCache>
            </c:strRef>
          </c:tx>
          <c:spPr>
            <a:pattFill prst="dkDnDiag">
              <a:fgClr>
                <a:srgbClr val="C00000"/>
              </a:fgClr>
              <a:bgClr>
                <a:schemeClr val="bg1"/>
              </a:bgClr>
            </a:patt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regimen'!$I$36:$I$50</c:f>
              <c:numCache>
                <c:formatCode>#,##0</c:formatCode>
                <c:ptCount val="15"/>
                <c:pt idx="0">
                  <c:v>6459.62</c:v>
                </c:pt>
                <c:pt idx="1">
                  <c:v>7215.82</c:v>
                </c:pt>
                <c:pt idx="2">
                  <c:v>7811.0499999999993</c:v>
                </c:pt>
                <c:pt idx="3">
                  <c:v>8588.2999999999993</c:v>
                </c:pt>
                <c:pt idx="4">
                  <c:v>3995.5</c:v>
                </c:pt>
                <c:pt idx="5">
                  <c:v>4338.6000000000004</c:v>
                </c:pt>
                <c:pt idx="6">
                  <c:v>4709.7000000000007</c:v>
                </c:pt>
                <c:pt idx="7">
                  <c:v>4819.7999999999993</c:v>
                </c:pt>
                <c:pt idx="8">
                  <c:v>3676.8999999999996</c:v>
                </c:pt>
                <c:pt idx="9">
                  <c:v>3079</c:v>
                </c:pt>
                <c:pt idx="10">
                  <c:v>1397</c:v>
                </c:pt>
                <c:pt idx="11">
                  <c:v>2463</c:v>
                </c:pt>
                <c:pt idx="12">
                  <c:v>3043</c:v>
                </c:pt>
                <c:pt idx="13">
                  <c:v>2998</c:v>
                </c:pt>
                <c:pt idx="14">
                  <c:v>1512</c:v>
                </c:pt>
              </c:numCache>
            </c:numRef>
          </c:val>
        </c:ser>
        <c:dLbls>
          <c:showLegendKey val="0"/>
          <c:showVal val="0"/>
          <c:showCatName val="0"/>
          <c:showSerName val="0"/>
          <c:showPercent val="0"/>
          <c:showBubbleSize val="0"/>
        </c:dLbls>
        <c:gapWidth val="15"/>
        <c:overlap val="100"/>
        <c:axId val="403528168"/>
        <c:axId val="463370440"/>
      </c:barChart>
      <c:catAx>
        <c:axId val="40352816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370440"/>
        <c:crosses val="autoZero"/>
        <c:auto val="1"/>
        <c:lblAlgn val="ctr"/>
        <c:lblOffset val="100"/>
        <c:noMultiLvlLbl val="0"/>
      </c:catAx>
      <c:valAx>
        <c:axId val="46337044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3528168"/>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 virological test for HIV within 2 months of birth (early infant diagnosis)</a:t>
            </a:r>
            <a:r>
              <a:rPr lang="en-US" baseline="0"/>
              <a:t>, by UNICEF Regions, 2009-2014 </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'PMTCT_EID_All regions'!$B$33</c:f>
              <c:strCache>
                <c:ptCount val="1"/>
                <c:pt idx="0">
                  <c:v>2009</c:v>
                </c:pt>
              </c:strCache>
            </c:strRef>
          </c:tx>
          <c:spPr>
            <a:solidFill>
              <a:schemeClr val="accent4">
                <a:tint val="5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regions'!$B$34:$B$42</c:f>
              <c:numCache>
                <c:formatCode>0%</c:formatCode>
                <c:ptCount val="9"/>
                <c:pt idx="0">
                  <c:v>0.22292279475378066</c:v>
                </c:pt>
                <c:pt idx="1">
                  <c:v>6.2777839971398963E-2</c:v>
                </c:pt>
                <c:pt idx="2">
                  <c:v>1.7057569296375266E-2</c:v>
                </c:pt>
                <c:pt idx="3">
                  <c:v>0.2557427258805513</c:v>
                </c:pt>
                <c:pt idx="4">
                  <c:v>1.7141248412206159E-2</c:v>
                </c:pt>
                <c:pt idx="5">
                  <c:v>0.23905915894511762</c:v>
                </c:pt>
                <c:pt idx="6">
                  <c:v>0.14297502251750555</c:v>
                </c:pt>
                <c:pt idx="7">
                  <c:v>0.14297502251750555</c:v>
                </c:pt>
                <c:pt idx="8">
                  <c:v>0.14970731582638466</c:v>
                </c:pt>
              </c:numCache>
            </c:numRef>
          </c:val>
        </c:ser>
        <c:ser>
          <c:idx val="1"/>
          <c:order val="1"/>
          <c:tx>
            <c:strRef>
              <c:f>'PMTCT_EID_All regions'!$C$33</c:f>
              <c:strCache>
                <c:ptCount val="1"/>
                <c:pt idx="0">
                  <c:v>2010</c:v>
                </c:pt>
              </c:strCache>
            </c:strRef>
          </c:tx>
          <c:spPr>
            <a:solidFill>
              <a:schemeClr val="accent4">
                <a:tint val="7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regions'!$C$34:$C$42</c:f>
              <c:numCache>
                <c:formatCode>0%</c:formatCode>
                <c:ptCount val="9"/>
                <c:pt idx="0">
                  <c:v>0.43686921327471562</c:v>
                </c:pt>
                <c:pt idx="1">
                  <c:v>7.3065022304146451E-2</c:v>
                </c:pt>
                <c:pt idx="2">
                  <c:v>0.12487708947885939</c:v>
                </c:pt>
                <c:pt idx="3">
                  <c:v>0.35993716807539833</c:v>
                </c:pt>
                <c:pt idx="4">
                  <c:v>3.8655117834245953E-2</c:v>
                </c:pt>
                <c:pt idx="5">
                  <c:v>0.18810378837691569</c:v>
                </c:pt>
                <c:pt idx="6">
                  <c:v>0.32509844224721496</c:v>
                </c:pt>
                <c:pt idx="7">
                  <c:v>0.33514837443757722</c:v>
                </c:pt>
                <c:pt idx="8">
                  <c:v>0.31816896743949058</c:v>
                </c:pt>
              </c:numCache>
            </c:numRef>
          </c:val>
        </c:ser>
        <c:ser>
          <c:idx val="2"/>
          <c:order val="2"/>
          <c:tx>
            <c:strRef>
              <c:f>'PMTCT_EID_All regions'!$D$33</c:f>
              <c:strCache>
                <c:ptCount val="1"/>
                <c:pt idx="0">
                  <c:v>2011</c:v>
                </c:pt>
              </c:strCache>
            </c:strRef>
          </c:tx>
          <c:spPr>
            <a:solidFill>
              <a:schemeClr val="accent4">
                <a:tint val="9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regions'!$D$34:$D$42</c:f>
              <c:numCache>
                <c:formatCode>0%</c:formatCode>
                <c:ptCount val="9"/>
                <c:pt idx="0">
                  <c:v>0.47953302344683391</c:v>
                </c:pt>
                <c:pt idx="1">
                  <c:v>7.2918059265362697E-2</c:v>
                </c:pt>
                <c:pt idx="2">
                  <c:v>0.10430170889805539</c:v>
                </c:pt>
                <c:pt idx="3">
                  <c:v>0.3116621983914209</c:v>
                </c:pt>
                <c:pt idx="4">
                  <c:v>4.1095425359987489E-2</c:v>
                </c:pt>
                <c:pt idx="5">
                  <c:v>0.32097920705515642</c:v>
                </c:pt>
                <c:pt idx="6">
                  <c:v>0.35700574693929354</c:v>
                </c:pt>
                <c:pt idx="7">
                  <c:v>0.36739236742082854</c:v>
                </c:pt>
                <c:pt idx="8">
                  <c:v>0.34760794532558853</c:v>
                </c:pt>
              </c:numCache>
            </c:numRef>
          </c:val>
        </c:ser>
        <c:ser>
          <c:idx val="3"/>
          <c:order val="3"/>
          <c:tx>
            <c:strRef>
              <c:f>'PMTCT_EID_All regions'!$E$33</c:f>
              <c:strCache>
                <c:ptCount val="1"/>
                <c:pt idx="0">
                  <c:v>2012</c:v>
                </c:pt>
              </c:strCache>
            </c:strRef>
          </c:tx>
          <c:spPr>
            <a:solidFill>
              <a:schemeClr val="accent4">
                <a:shade val="9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regions'!$E$34:$E$42</c:f>
              <c:numCache>
                <c:formatCode>0%</c:formatCode>
                <c:ptCount val="9"/>
                <c:pt idx="0">
                  <c:v>0.53137346100933169</c:v>
                </c:pt>
                <c:pt idx="1">
                  <c:v>8.8797234512377393E-2</c:v>
                </c:pt>
                <c:pt idx="2">
                  <c:v>0.18972115910333515</c:v>
                </c:pt>
                <c:pt idx="3">
                  <c:v>0.32306116303424687</c:v>
                </c:pt>
                <c:pt idx="4">
                  <c:v>4.3083351215886939E-2</c:v>
                </c:pt>
                <c:pt idx="5">
                  <c:v>0.31110016295903287</c:v>
                </c:pt>
                <c:pt idx="6">
                  <c:v>0.40503543412372972</c:v>
                </c:pt>
                <c:pt idx="7">
                  <c:v>0.41576984261629207</c:v>
                </c:pt>
                <c:pt idx="8">
                  <c:v>0.3918500877228468</c:v>
                </c:pt>
              </c:numCache>
            </c:numRef>
          </c:val>
        </c:ser>
        <c:ser>
          <c:idx val="4"/>
          <c:order val="4"/>
          <c:tx>
            <c:strRef>
              <c:f>'PMTCT_EID_All regions'!$F$33</c:f>
              <c:strCache>
                <c:ptCount val="1"/>
                <c:pt idx="0">
                  <c:v>2013</c:v>
                </c:pt>
              </c:strCache>
            </c:strRef>
          </c:tx>
          <c:spPr>
            <a:solidFill>
              <a:schemeClr val="accent4">
                <a:shade val="7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regions'!$F$34:$F$42</c:f>
              <c:numCache>
                <c:formatCode>0%</c:formatCode>
                <c:ptCount val="9"/>
                <c:pt idx="0">
                  <c:v>0.50435620447980911</c:v>
                </c:pt>
                <c:pt idx="1">
                  <c:v>9.3427151242121684E-2</c:v>
                </c:pt>
                <c:pt idx="2">
                  <c:v>0.24907475943745375</c:v>
                </c:pt>
                <c:pt idx="3">
                  <c:v>0.2576904508123079</c:v>
                </c:pt>
                <c:pt idx="4">
                  <c:v>4.4621899823408903E-2</c:v>
                </c:pt>
                <c:pt idx="5">
                  <c:v>0.38453300696091181</c:v>
                </c:pt>
                <c:pt idx="6">
                  <c:v>0.38704722423631033</c:v>
                </c:pt>
                <c:pt idx="7">
                  <c:v>0.39662720421595421</c:v>
                </c:pt>
                <c:pt idx="8">
                  <c:v>0.37666359325869825</c:v>
                </c:pt>
              </c:numCache>
            </c:numRef>
          </c:val>
        </c:ser>
        <c:ser>
          <c:idx val="5"/>
          <c:order val="5"/>
          <c:tx>
            <c:strRef>
              <c:f>'PMTCT_EID_All regions'!$G$33</c:f>
              <c:strCache>
                <c:ptCount val="1"/>
                <c:pt idx="0">
                  <c:v>2014</c:v>
                </c:pt>
              </c:strCache>
            </c:strRef>
          </c:tx>
          <c:spPr>
            <a:solidFill>
              <a:schemeClr val="accent4">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regions'!$G$34:$G$42</c:f>
              <c:numCache>
                <c:formatCode>0%</c:formatCode>
                <c:ptCount val="9"/>
                <c:pt idx="0">
                  <c:v>0.62143259310956067</c:v>
                </c:pt>
                <c:pt idx="1">
                  <c:v>0.11646227564362868</c:v>
                </c:pt>
                <c:pt idx="2">
                  <c:v>0.13159937888198758</c:v>
                </c:pt>
                <c:pt idx="3">
                  <c:v>0.23875525957097499</c:v>
                </c:pt>
                <c:pt idx="4">
                  <c:v>6.8633495178350226E-2</c:v>
                </c:pt>
                <c:pt idx="5">
                  <c:v>0.45920710240318385</c:v>
                </c:pt>
                <c:pt idx="6">
                  <c:v>0.48074918841335501</c:v>
                </c:pt>
                <c:pt idx="7">
                  <c:v>0.49184531091218597</c:v>
                </c:pt>
                <c:pt idx="8">
                  <c:v>0.46094264585235095</c:v>
                </c:pt>
              </c:numCache>
            </c:numRef>
          </c:val>
        </c:ser>
        <c:dLbls>
          <c:showLegendKey val="0"/>
          <c:showVal val="0"/>
          <c:showCatName val="0"/>
          <c:showSerName val="0"/>
          <c:showPercent val="0"/>
          <c:showBubbleSize val="0"/>
        </c:dLbls>
        <c:gapWidth val="120"/>
        <c:overlap val="-10"/>
        <c:axId val="463356720"/>
        <c:axId val="463356328"/>
      </c:barChart>
      <c:catAx>
        <c:axId val="463356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356328"/>
        <c:crosses val="autoZero"/>
        <c:auto val="1"/>
        <c:lblAlgn val="ctr"/>
        <c:lblOffset val="100"/>
        <c:noMultiLvlLbl val="0"/>
      </c:catAx>
      <c:valAx>
        <c:axId val="46335632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356720"/>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a virological test for HIV within 2 months of birth, Central and Eastern Europe and the Commonwealth of Independent States, 2014</a:t>
            </a:r>
          </a:p>
        </c:rich>
      </c:tx>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PMTCT_EID_Region!$B$29</c:f>
              <c:strCache>
                <c:ptCount val="1"/>
                <c:pt idx="0">
                  <c:v>EID</c:v>
                </c:pt>
              </c:strCache>
            </c:strRef>
          </c:tx>
          <c:spPr>
            <a:ln w="22225" cap="rnd">
              <a:noFill/>
              <a:round/>
            </a:ln>
            <a:effectLst/>
          </c:spPr>
          <c:marker>
            <c:symbol val="circle"/>
            <c:size val="6"/>
            <c:spPr>
              <a:solidFill>
                <a:schemeClr val="accent1"/>
              </a:solidFill>
              <a:ln w="3175">
                <a:solidFill>
                  <a:schemeClr val="accent1"/>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PMTCT_EID_Region!$F$30:$F$33</c:f>
                <c:numCache>
                  <c:formatCode>General</c:formatCode>
                  <c:ptCount val="4"/>
                  <c:pt idx="0">
                    <c:v>0.15586852473698787</c:v>
                  </c:pt>
                  <c:pt idx="1">
                    <c:v>0.1959247648902821</c:v>
                  </c:pt>
                  <c:pt idx="2">
                    <c:v>6.6827481461627813E-2</c:v>
                  </c:pt>
                  <c:pt idx="3">
                    <c:v>2.0225646670335717E-2</c:v>
                  </c:pt>
                </c:numCache>
              </c:numRef>
            </c:plus>
            <c:minus>
              <c:numRef>
                <c:f>PMTCT_EID_Region!$E$30:$E$33</c:f>
                <c:numCache>
                  <c:formatCode>General</c:formatCode>
                  <c:ptCount val="4"/>
                  <c:pt idx="0">
                    <c:v>0.14947854752007517</c:v>
                  </c:pt>
                  <c:pt idx="1">
                    <c:v>0.12368583797155225</c:v>
                  </c:pt>
                  <c:pt idx="2">
                    <c:v>5.0780269958352164E-2</c:v>
                  </c:pt>
                  <c:pt idx="3">
                    <c:v>1.6568742655699173E-2</c:v>
                  </c:pt>
                </c:numCache>
              </c:numRef>
            </c:minus>
            <c:spPr>
              <a:noFill/>
              <a:ln w="9525" cap="flat" cmpd="sng" algn="ctr">
                <a:solidFill>
                  <a:schemeClr val="dk1">
                    <a:lumMod val="50000"/>
                    <a:lumOff val="50000"/>
                  </a:schemeClr>
                </a:solidFill>
                <a:round/>
              </a:ln>
              <a:effectLst/>
            </c:spPr>
          </c:errBars>
          <c:cat>
            <c:strRef>
              <c:f>PMTCT_EID_Region!$A$30:$A$33</c:f>
              <c:strCache>
                <c:ptCount val="4"/>
                <c:pt idx="0">
                  <c:v>Republic of Moldova</c:v>
                </c:pt>
                <c:pt idx="1">
                  <c:v>Azerbaijan</c:v>
                </c:pt>
                <c:pt idx="2">
                  <c:v>Kyrgyzstan</c:v>
                </c:pt>
                <c:pt idx="3">
                  <c:v>Tajikistan</c:v>
                </c:pt>
              </c:strCache>
            </c:strRef>
          </c:cat>
          <c:val>
            <c:numRef>
              <c:f>PMTCT_EID_Region!$B$30:$B$33</c:f>
              <c:numCache>
                <c:formatCode>0.00</c:formatCode>
                <c:ptCount val="4"/>
                <c:pt idx="0">
                  <c:v>0.79104477611940294</c:v>
                </c:pt>
                <c:pt idx="1">
                  <c:v>0.37878787878787878</c:v>
                </c:pt>
                <c:pt idx="2" formatCode="General">
                  <c:v>0.20146520146520147</c:v>
                </c:pt>
                <c:pt idx="3" formatCode="General">
                  <c:v>6.5217391304347824E-2</c:v>
                </c:pt>
              </c:numCache>
            </c:numRef>
          </c:val>
          <c:smooth val="0"/>
          <c:extLst/>
        </c:ser>
        <c:dLbls>
          <c:showLegendKey val="0"/>
          <c:showVal val="0"/>
          <c:showCatName val="0"/>
          <c:showSerName val="0"/>
          <c:showPercent val="0"/>
          <c:showBubbleSize val="0"/>
        </c:dLbls>
        <c:marker val="1"/>
        <c:smooth val="0"/>
        <c:axId val="404545912"/>
        <c:axId val="404552576"/>
      </c:lineChart>
      <c:catAx>
        <c:axId val="40454591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52576"/>
        <c:crosses val="autoZero"/>
        <c:auto val="1"/>
        <c:lblAlgn val="ctr"/>
        <c:lblOffset val="100"/>
        <c:noMultiLvlLbl val="0"/>
      </c:catAx>
      <c:valAx>
        <c:axId val="404552576"/>
        <c:scaling>
          <c:orientation val="minMax"/>
          <c:max val="1"/>
          <c:min val="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45912"/>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antiretroviral medicines for PMTCT</a:t>
            </a:r>
            <a:r>
              <a:rPr lang="en-US" baseline="0"/>
              <a:t>, by UNICEF Regions, 2007-2014 </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'PMTCT_InfantARVs_All regions'!$D$31</c:f>
              <c:strCache>
                <c:ptCount val="1"/>
                <c:pt idx="0">
                  <c:v>2007</c:v>
                </c:pt>
              </c:strCache>
            </c:strRef>
          </c:tx>
          <c:spPr>
            <a:solidFill>
              <a:schemeClr val="accent2">
                <a:tint val="46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regions'!$D$32:$D$40</c:f>
              <c:numCache>
                <c:formatCode>0%</c:formatCode>
                <c:ptCount val="9"/>
                <c:pt idx="0">
                  <c:v>0.27923354133547557</c:v>
                </c:pt>
                <c:pt idx="1">
                  <c:v>5.330852199541241E-2</c:v>
                </c:pt>
                <c:pt idx="2">
                  <c:v>9.5323741007194249E-2</c:v>
                </c:pt>
                <c:pt idx="3">
                  <c:v>0.30686962797716683</c:v>
                </c:pt>
                <c:pt idx="4">
                  <c:v>9.6459119616135944E-2</c:v>
                </c:pt>
                <c:pt idx="5">
                  <c:v>0.33666279238704055</c:v>
                </c:pt>
                <c:pt idx="6">
                  <c:v>0.20994490360359119</c:v>
                </c:pt>
                <c:pt idx="7">
                  <c:v>0.2148003588560238</c:v>
                </c:pt>
                <c:pt idx="8">
                  <c:v>0.21412069353913313</c:v>
                </c:pt>
              </c:numCache>
            </c:numRef>
          </c:val>
        </c:ser>
        <c:ser>
          <c:idx val="1"/>
          <c:order val="1"/>
          <c:tx>
            <c:strRef>
              <c:f>'PMTCT_InfantARVs_All regions'!$E$31</c:f>
              <c:strCache>
                <c:ptCount val="1"/>
                <c:pt idx="0">
                  <c:v>2008</c:v>
                </c:pt>
              </c:strCache>
            </c:strRef>
          </c:tx>
          <c:spPr>
            <a:solidFill>
              <a:schemeClr val="accent2">
                <a:tint val="62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regions'!$E$32:$E$40</c:f>
              <c:numCache>
                <c:formatCode>0%</c:formatCode>
                <c:ptCount val="9"/>
                <c:pt idx="0">
                  <c:v>0.40017525142224558</c:v>
                </c:pt>
                <c:pt idx="1">
                  <c:v>0.10711675656864451</c:v>
                </c:pt>
                <c:pt idx="2">
                  <c:v>0.20816326530612245</c:v>
                </c:pt>
                <c:pt idx="3">
                  <c:v>0.33099231854522654</c:v>
                </c:pt>
                <c:pt idx="4">
                  <c:v>0.21957432566741647</c:v>
                </c:pt>
                <c:pt idx="5">
                  <c:v>0.58514391829155066</c:v>
                </c:pt>
                <c:pt idx="6">
                  <c:v>0.31822073518311983</c:v>
                </c:pt>
                <c:pt idx="7">
                  <c:v>0.321916335944263</c:v>
                </c:pt>
                <c:pt idx="8">
                  <c:v>0.32085222508283401</c:v>
                </c:pt>
              </c:numCache>
            </c:numRef>
          </c:val>
        </c:ser>
        <c:ser>
          <c:idx val="2"/>
          <c:order val="2"/>
          <c:tx>
            <c:strRef>
              <c:f>'PMTCT_InfantARVs_All regions'!$F$31</c:f>
              <c:strCache>
                <c:ptCount val="1"/>
                <c:pt idx="0">
                  <c:v>2009</c:v>
                </c:pt>
              </c:strCache>
            </c:strRef>
          </c:tx>
          <c:spPr>
            <a:solidFill>
              <a:schemeClr val="accent2">
                <a:tint val="77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regions'!$F$32:$F$40</c:f>
              <c:numCache>
                <c:formatCode>0%</c:formatCode>
                <c:ptCount val="9"/>
                <c:pt idx="0">
                  <c:v>0.42312316676796236</c:v>
                </c:pt>
                <c:pt idx="1">
                  <c:v>0.12419752359595063</c:v>
                </c:pt>
                <c:pt idx="2">
                  <c:v>0.21461187214611871</c:v>
                </c:pt>
                <c:pt idx="3">
                  <c:v>0.36727049431992631</c:v>
                </c:pt>
                <c:pt idx="4">
                  <c:v>0.25848917623799972</c:v>
                </c:pt>
                <c:pt idx="5">
                  <c:v>0.56779541446208115</c:v>
                </c:pt>
                <c:pt idx="6">
                  <c:v>0.33913037924049705</c:v>
                </c:pt>
                <c:pt idx="7">
                  <c:v>0.34182462004318726</c:v>
                </c:pt>
                <c:pt idx="8">
                  <c:v>0.34322302705227076</c:v>
                </c:pt>
              </c:numCache>
            </c:numRef>
          </c:val>
        </c:ser>
        <c:ser>
          <c:idx val="3"/>
          <c:order val="3"/>
          <c:tx>
            <c:strRef>
              <c:f>'PMTCT_InfantARVs_All regions'!$G$31</c:f>
              <c:strCache>
                <c:ptCount val="1"/>
                <c:pt idx="0">
                  <c:v>2010</c:v>
                </c:pt>
              </c:strCache>
            </c:strRef>
          </c:tx>
          <c:spPr>
            <a:solidFill>
              <a:schemeClr val="accent2">
                <a:tint val="93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regions'!$G$32:$G$40</c:f>
              <c:numCache>
                <c:formatCode>0%</c:formatCode>
                <c:ptCount val="9"/>
                <c:pt idx="0">
                  <c:v>0.56751324327291741</c:v>
                </c:pt>
                <c:pt idx="1">
                  <c:v>0.15353186076713823</c:v>
                </c:pt>
                <c:pt idx="2">
                  <c:v>0.26647083508182962</c:v>
                </c:pt>
                <c:pt idx="3">
                  <c:v>0.38017720378435199</c:v>
                </c:pt>
                <c:pt idx="4">
                  <c:v>0.25749052983571563</c:v>
                </c:pt>
                <c:pt idx="5">
                  <c:v>0.5635564449844549</c:v>
                </c:pt>
                <c:pt idx="6">
                  <c:v>0.45200461491803134</c:v>
                </c:pt>
                <c:pt idx="7">
                  <c:v>0.45826589444019855</c:v>
                </c:pt>
                <c:pt idx="8">
                  <c:v>0.44545682772469236</c:v>
                </c:pt>
              </c:numCache>
            </c:numRef>
          </c:val>
        </c:ser>
        <c:ser>
          <c:idx val="4"/>
          <c:order val="4"/>
          <c:tx>
            <c:strRef>
              <c:f>'PMTCT_InfantARVs_All regions'!$H$31</c:f>
              <c:strCache>
                <c:ptCount val="1"/>
                <c:pt idx="0">
                  <c:v>2011</c:v>
                </c:pt>
              </c:strCache>
            </c:strRef>
          </c:tx>
          <c:spPr>
            <a:solidFill>
              <a:schemeClr val="accent2">
                <a:shade val="92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regions'!$H$32:$H$40</c:f>
              <c:numCache>
                <c:formatCode>0%</c:formatCode>
                <c:ptCount val="9"/>
                <c:pt idx="0">
                  <c:v>0.54940455160409141</c:v>
                </c:pt>
                <c:pt idx="1">
                  <c:v>0.10608292314531635</c:v>
                </c:pt>
                <c:pt idx="2">
                  <c:v>0.11893203883495146</c:v>
                </c:pt>
                <c:pt idx="3">
                  <c:v>0.4274710031579258</c:v>
                </c:pt>
                <c:pt idx="4">
                  <c:v>0.27391580940559979</c:v>
                </c:pt>
                <c:pt idx="5">
                  <c:v>0.56205513603352963</c:v>
                </c:pt>
                <c:pt idx="6">
                  <c:v>0.42795715147857571</c:v>
                </c:pt>
                <c:pt idx="7">
                  <c:v>0.43252238116608088</c:v>
                </c:pt>
                <c:pt idx="8">
                  <c:v>0.42277399933298487</c:v>
                </c:pt>
              </c:numCache>
            </c:numRef>
          </c:val>
        </c:ser>
        <c:ser>
          <c:idx val="5"/>
          <c:order val="5"/>
          <c:tx>
            <c:strRef>
              <c:f>'PMTCT_InfantARVs_All regions'!$I$31</c:f>
              <c:strCache>
                <c:ptCount val="1"/>
                <c:pt idx="0">
                  <c:v>2012</c:v>
                </c:pt>
              </c:strCache>
            </c:strRef>
          </c:tx>
          <c:spPr>
            <a:solidFill>
              <a:schemeClr val="accent2">
                <a:shade val="76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regions'!$I$32:$I$40</c:f>
              <c:numCache>
                <c:formatCode>0%</c:formatCode>
                <c:ptCount val="9"/>
                <c:pt idx="0">
                  <c:v>0.64469302282471164</c:v>
                </c:pt>
                <c:pt idx="1">
                  <c:v>0.13201651243114246</c:v>
                </c:pt>
                <c:pt idx="2">
                  <c:v>0.15125717679667391</c:v>
                </c:pt>
                <c:pt idx="3">
                  <c:v>0.43180568020613186</c:v>
                </c:pt>
                <c:pt idx="4">
                  <c:v>0.35509491944882832</c:v>
                </c:pt>
                <c:pt idx="5">
                  <c:v>0.61493180186647523</c:v>
                </c:pt>
                <c:pt idx="6">
                  <c:v>0.50951118101011128</c:v>
                </c:pt>
                <c:pt idx="7">
                  <c:v>0.5136513134978884</c:v>
                </c:pt>
                <c:pt idx="8">
                  <c:v>0.49514467477543755</c:v>
                </c:pt>
              </c:numCache>
            </c:numRef>
          </c:val>
        </c:ser>
        <c:ser>
          <c:idx val="6"/>
          <c:order val="6"/>
          <c:tx>
            <c:strRef>
              <c:f>'PMTCT_InfantARVs_All regions'!$J$31</c:f>
              <c:strCache>
                <c:ptCount val="1"/>
                <c:pt idx="0">
                  <c:v>2013</c:v>
                </c:pt>
              </c:strCache>
            </c:strRef>
          </c:tx>
          <c:spPr>
            <a:solidFill>
              <a:schemeClr val="accent2">
                <a:shade val="61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regions'!$J$32:$J$40</c:f>
              <c:numCache>
                <c:formatCode>0%</c:formatCode>
                <c:ptCount val="9"/>
                <c:pt idx="0">
                  <c:v>0.65794619521485187</c:v>
                </c:pt>
                <c:pt idx="1">
                  <c:v>0.15031942375097809</c:v>
                </c:pt>
                <c:pt idx="2">
                  <c:v>0.1683323535175387</c:v>
                </c:pt>
                <c:pt idx="3">
                  <c:v>0.39869839268820911</c:v>
                </c:pt>
                <c:pt idx="4">
                  <c:v>0.30126473520415525</c:v>
                </c:pt>
                <c:pt idx="5">
                  <c:v>0.67402253868174078</c:v>
                </c:pt>
                <c:pt idx="6">
                  <c:v>0.52373900570599918</c:v>
                </c:pt>
                <c:pt idx="7">
                  <c:v>0.52954903258791952</c:v>
                </c:pt>
                <c:pt idx="8">
                  <c:v>0.50845505723991002</c:v>
                </c:pt>
              </c:numCache>
            </c:numRef>
          </c:val>
        </c:ser>
        <c:ser>
          <c:idx val="7"/>
          <c:order val="7"/>
          <c:tx>
            <c:strRef>
              <c:f>'PMTCT_InfantARVs_All regions'!$K$31</c:f>
              <c:strCache>
                <c:ptCount val="1"/>
                <c:pt idx="0">
                  <c:v>2014</c:v>
                </c:pt>
              </c:strCache>
            </c:strRef>
          </c:tx>
          <c:spPr>
            <a:solidFill>
              <a:schemeClr val="accent2">
                <a:shade val="4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regions'!$K$32:$K$40</c:f>
              <c:numCache>
                <c:formatCode>0%</c:formatCode>
                <c:ptCount val="9"/>
                <c:pt idx="0">
                  <c:v>0.68694290379349554</c:v>
                </c:pt>
                <c:pt idx="1">
                  <c:v>0.15131009182207925</c:v>
                </c:pt>
                <c:pt idx="2">
                  <c:v>0.17391304347826086</c:v>
                </c:pt>
                <c:pt idx="3">
                  <c:v>0.42237424097831383</c:v>
                </c:pt>
                <c:pt idx="4">
                  <c:v>0.25580926489686001</c:v>
                </c:pt>
                <c:pt idx="5">
                  <c:v>0.67210558758475647</c:v>
                </c:pt>
                <c:pt idx="6">
                  <c:v>0.54701215587820329</c:v>
                </c:pt>
                <c:pt idx="7">
                  <c:v>0.55450186735017504</c:v>
                </c:pt>
                <c:pt idx="8">
                  <c:v>0.5319597375503522</c:v>
                </c:pt>
              </c:numCache>
            </c:numRef>
          </c:val>
        </c:ser>
        <c:dLbls>
          <c:showLegendKey val="0"/>
          <c:showVal val="0"/>
          <c:showCatName val="0"/>
          <c:showSerName val="0"/>
          <c:showPercent val="0"/>
          <c:showBubbleSize val="0"/>
        </c:dLbls>
        <c:gapWidth val="120"/>
        <c:overlap val="-10"/>
        <c:axId val="404556496"/>
        <c:axId val="404555712"/>
      </c:barChart>
      <c:catAx>
        <c:axId val="4045564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55712"/>
        <c:crosses val="autoZero"/>
        <c:auto val="1"/>
        <c:lblAlgn val="ctr"/>
        <c:lblOffset val="100"/>
        <c:noMultiLvlLbl val="0"/>
      </c:catAx>
      <c:valAx>
        <c:axId val="40455571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5649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a:t>
            </a:r>
            <a:r>
              <a:rPr lang="en-US" sz="1600" b="1" i="0" u="none" strike="noStrike" cap="none" normalizeH="0" baseline="0">
                <a:effectLst/>
              </a:rPr>
              <a:t>infants born to pregnant women living with HIV</a:t>
            </a:r>
            <a:r>
              <a:rPr lang="en-US" sz="1600" b="1" i="0" u="none" strike="noStrike" kern="1200" cap="none" spc="0" normalizeH="0" baseline="0">
                <a:solidFill>
                  <a:sysClr val="windowText" lastClr="000000">
                    <a:lumMod val="50000"/>
                    <a:lumOff val="50000"/>
                  </a:sysClr>
                </a:solidFill>
                <a:latin typeface="+mj-lt"/>
                <a:ea typeface="+mj-ea"/>
                <a:cs typeface="+mj-cs"/>
              </a:rPr>
              <a:t> receiving antiretroviral medicines for PMTCT, </a:t>
            </a:r>
            <a:r>
              <a:rPr lang="en-US" sz="1600" b="1" i="0" u="none" strike="noStrike" cap="none" normalizeH="0" baseline="0">
                <a:effectLst/>
              </a:rPr>
              <a:t>Central and Eastern Europe and the Commonwealth of Independent States</a:t>
            </a:r>
            <a:r>
              <a:rPr lang="en-US" sz="1600" b="1" i="0" u="none" strike="noStrike" kern="1200" cap="none" spc="0" normalizeH="0" baseline="0">
                <a:solidFill>
                  <a:sysClr val="windowText" lastClr="000000">
                    <a:lumMod val="50000"/>
                    <a:lumOff val="50000"/>
                  </a:sysClr>
                </a:solidFill>
                <a:latin typeface="+mj-lt"/>
                <a:ea typeface="+mj-ea"/>
                <a:cs typeface="+mj-cs"/>
              </a:rPr>
              <a:t>, 2014</a:t>
            </a:r>
          </a:p>
        </c:rich>
      </c:tx>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'PMTCT_Infant ARVs_Region'!$B$29</c:f>
              <c:strCache>
                <c:ptCount val="1"/>
                <c:pt idx="0">
                  <c:v>Infant ARVs</c:v>
                </c:pt>
              </c:strCache>
            </c:strRef>
          </c:tx>
          <c:spPr>
            <a:ln w="22225" cap="rnd">
              <a:noFill/>
              <a:round/>
            </a:ln>
            <a:effectLst/>
          </c:spPr>
          <c:marker>
            <c:symbol val="circle"/>
            <c:size val="6"/>
            <c:spPr>
              <a:solidFill>
                <a:schemeClr val="accent2"/>
              </a:solidFill>
              <a:ln w="3175">
                <a:solidFill>
                  <a:schemeClr val="accent2"/>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'PMTCT_Infant ARVs_Region'!$F$30:$F$33</c:f>
                <c:numCache>
                  <c:formatCode>General</c:formatCode>
                  <c:ptCount val="4"/>
                  <c:pt idx="0">
                    <c:v>0.15978974548508817</c:v>
                  </c:pt>
                  <c:pt idx="1">
                    <c:v>0.13365496292325563</c:v>
                  </c:pt>
                  <c:pt idx="2">
                    <c:v>0.11386289977374181</c:v>
                  </c:pt>
                  <c:pt idx="3">
                    <c:v>0.18025078369905956</c:v>
                  </c:pt>
                </c:numCache>
              </c:numRef>
            </c:plus>
            <c:minus>
              <c:numRef>
                <c:f>'PMTCT_Infant ARVs_Region'!$E$30:$E$33</c:f>
                <c:numCache>
                  <c:formatCode>General</c:formatCode>
                  <c:ptCount val="4"/>
                  <c:pt idx="0">
                    <c:v>0.15323901412435381</c:v>
                  </c:pt>
                  <c:pt idx="1">
                    <c:v>0.10156053991670433</c:v>
                  </c:pt>
                  <c:pt idx="2">
                    <c:v>9.3275884580232449E-2</c:v>
                  </c:pt>
                  <c:pt idx="3">
                    <c:v>0.11379097093382809</c:v>
                  </c:pt>
                </c:numCache>
              </c:numRef>
            </c:minus>
            <c:spPr>
              <a:noFill/>
              <a:ln w="9525" cap="flat" cmpd="sng" algn="ctr">
                <a:solidFill>
                  <a:schemeClr val="dk1">
                    <a:lumMod val="50000"/>
                    <a:lumOff val="50000"/>
                  </a:schemeClr>
                </a:solidFill>
                <a:round/>
              </a:ln>
              <a:effectLst/>
            </c:spPr>
          </c:errBars>
          <c:cat>
            <c:strRef>
              <c:f>'PMTCT_Infant ARVs_Region'!$A$30:$A$33</c:f>
              <c:strCache>
                <c:ptCount val="4"/>
                <c:pt idx="0">
                  <c:v>Republic of Moldova</c:v>
                </c:pt>
                <c:pt idx="1">
                  <c:v>Kyrgyzstan</c:v>
                </c:pt>
                <c:pt idx="2">
                  <c:v>Tajikistan</c:v>
                </c:pt>
                <c:pt idx="3">
                  <c:v>Azerbaijan</c:v>
                </c:pt>
              </c:strCache>
            </c:strRef>
          </c:cat>
          <c:val>
            <c:numRef>
              <c:f>'PMTCT_Infant ARVs_Region'!$B$30:$B$33</c:f>
              <c:numCache>
                <c:formatCode>0.00</c:formatCode>
                <c:ptCount val="4"/>
                <c:pt idx="0">
                  <c:v>0.81094527363184077</c:v>
                </c:pt>
                <c:pt idx="1">
                  <c:v>0.40293040293040294</c:v>
                </c:pt>
                <c:pt idx="2" formatCode="General">
                  <c:v>0.3671497584541063</c:v>
                </c:pt>
                <c:pt idx="3">
                  <c:v>0.34848484848484851</c:v>
                </c:pt>
              </c:numCache>
            </c:numRef>
          </c:val>
          <c:smooth val="0"/>
          <c:extLst/>
        </c:ser>
        <c:dLbls>
          <c:dLblPos val="r"/>
          <c:showLegendKey val="0"/>
          <c:showVal val="1"/>
          <c:showCatName val="0"/>
          <c:showSerName val="0"/>
          <c:showPercent val="0"/>
          <c:showBubbleSize val="0"/>
        </c:dLbls>
        <c:marker val="1"/>
        <c:smooth val="0"/>
        <c:axId val="404555320"/>
        <c:axId val="404554928"/>
      </c:lineChart>
      <c:catAx>
        <c:axId val="40455532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54928"/>
        <c:crosses val="autoZero"/>
        <c:auto val="1"/>
        <c:lblAlgn val="ctr"/>
        <c:lblOffset val="100"/>
        <c:noMultiLvlLbl val="0"/>
      </c:catAx>
      <c:valAx>
        <c:axId val="404554928"/>
        <c:scaling>
          <c:orientation val="minMax"/>
          <c:max val="1"/>
          <c:min val="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55320"/>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t>
            </a:r>
            <a:r>
              <a:rPr lang="en-US" sz="1600" b="1" i="0" u="none" strike="noStrike" cap="none" normalizeH="0" baseline="0">
                <a:effectLst/>
              </a:rPr>
              <a:t>infants born to pregnant women living with HIV </a:t>
            </a:r>
            <a:r>
              <a:rPr lang="en-US" baseline="0"/>
              <a:t>receiving cotrimoxazole prophylaxis, by UNICEF Regions, 2009-2014 </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'PMTCT_All regions_Cotrim'!$B$33</c:f>
              <c:strCache>
                <c:ptCount val="1"/>
                <c:pt idx="0">
                  <c:v>2009</c:v>
                </c:pt>
              </c:strCache>
            </c:strRef>
          </c:tx>
          <c:spPr>
            <a:solidFill>
              <a:schemeClr val="accent5">
                <a:tint val="5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regions_Cotrim'!$B$34:$B$42</c:f>
              <c:numCache>
                <c:formatCode>0%</c:formatCode>
                <c:ptCount val="9"/>
                <c:pt idx="0">
                  <c:v>0.2164128533750232</c:v>
                </c:pt>
                <c:pt idx="1">
                  <c:v>6.4832460138715478E-2</c:v>
                </c:pt>
                <c:pt idx="2">
                  <c:v>0.12810457516339868</c:v>
                </c:pt>
                <c:pt idx="3">
                  <c:v>0.15579015871868107</c:v>
                </c:pt>
                <c:pt idx="4">
                  <c:v>6.4537755915929321E-2</c:v>
                </c:pt>
                <c:pt idx="5">
                  <c:v>0.35220451252328711</c:v>
                </c:pt>
                <c:pt idx="6">
                  <c:v>0.16346688130219483</c:v>
                </c:pt>
                <c:pt idx="7">
                  <c:v>0.16346688130219483</c:v>
                </c:pt>
                <c:pt idx="8">
                  <c:v>0.16980112520291091</c:v>
                </c:pt>
              </c:numCache>
            </c:numRef>
          </c:val>
        </c:ser>
        <c:ser>
          <c:idx val="1"/>
          <c:order val="1"/>
          <c:tx>
            <c:strRef>
              <c:f>'PMTCT_All regions_Cotrim'!$C$33</c:f>
              <c:strCache>
                <c:ptCount val="1"/>
                <c:pt idx="0">
                  <c:v>2010</c:v>
                </c:pt>
              </c:strCache>
            </c:strRef>
          </c:tx>
          <c:spPr>
            <a:solidFill>
              <a:schemeClr val="accent5">
                <a:tint val="7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regions_Cotrim'!$C$34:$C$42</c:f>
              <c:numCache>
                <c:formatCode>0%</c:formatCode>
                <c:ptCount val="9"/>
                <c:pt idx="0">
                  <c:v>0.36495392089599288</c:v>
                </c:pt>
                <c:pt idx="1">
                  <c:v>8.7895459688711985E-2</c:v>
                </c:pt>
                <c:pt idx="2">
                  <c:v>0.13504417332772403</c:v>
                </c:pt>
                <c:pt idx="3">
                  <c:v>0.18975191445812895</c:v>
                </c:pt>
                <c:pt idx="4">
                  <c:v>3.0750057787622957E-2</c:v>
                </c:pt>
                <c:pt idx="5">
                  <c:v>0.33952519783423574</c:v>
                </c:pt>
                <c:pt idx="6">
                  <c:v>0.26767165462437764</c:v>
                </c:pt>
                <c:pt idx="7">
                  <c:v>0.27638652404206859</c:v>
                </c:pt>
                <c:pt idx="8">
                  <c:v>0.2678324829127996</c:v>
                </c:pt>
              </c:numCache>
            </c:numRef>
          </c:val>
        </c:ser>
        <c:ser>
          <c:idx val="2"/>
          <c:order val="2"/>
          <c:tx>
            <c:strRef>
              <c:f>'PMTCT_All regions_Cotrim'!$D$33</c:f>
              <c:strCache>
                <c:ptCount val="1"/>
                <c:pt idx="0">
                  <c:v>2011</c:v>
                </c:pt>
              </c:strCache>
            </c:strRef>
          </c:tx>
          <c:spPr>
            <a:solidFill>
              <a:schemeClr val="accent5">
                <a:tint val="9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regions_Cotrim'!$D$34:$D$42</c:f>
              <c:numCache>
                <c:formatCode>0%</c:formatCode>
                <c:ptCount val="9"/>
                <c:pt idx="0">
                  <c:v>0.44410849570403516</c:v>
                </c:pt>
                <c:pt idx="1">
                  <c:v>9.1841602410515283E-2</c:v>
                </c:pt>
                <c:pt idx="2">
                  <c:v>7.0134299722873591E-2</c:v>
                </c:pt>
                <c:pt idx="3">
                  <c:v>0.14218289085545724</c:v>
                </c:pt>
                <c:pt idx="4">
                  <c:v>3.2257699913593556E-2</c:v>
                </c:pt>
                <c:pt idx="5">
                  <c:v>0.34840790004030631</c:v>
                </c:pt>
                <c:pt idx="6">
                  <c:v>0.32745083715121598</c:v>
                </c:pt>
                <c:pt idx="7">
                  <c:v>0.33761316531851809</c:v>
                </c:pt>
                <c:pt idx="8">
                  <c:v>0.31880110696348518</c:v>
                </c:pt>
              </c:numCache>
            </c:numRef>
          </c:val>
        </c:ser>
        <c:ser>
          <c:idx val="3"/>
          <c:order val="3"/>
          <c:tx>
            <c:strRef>
              <c:f>'PMTCT_All regions_Cotrim'!$E$33</c:f>
              <c:strCache>
                <c:ptCount val="1"/>
                <c:pt idx="0">
                  <c:v>2012</c:v>
                </c:pt>
              </c:strCache>
            </c:strRef>
          </c:tx>
          <c:spPr>
            <a:solidFill>
              <a:schemeClr val="accent5">
                <a:shade val="9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regions_Cotrim'!$E$34:$E$42</c:f>
              <c:numCache>
                <c:formatCode>0%</c:formatCode>
                <c:ptCount val="9"/>
                <c:pt idx="0">
                  <c:v>0.50254743490099951</c:v>
                </c:pt>
                <c:pt idx="1">
                  <c:v>9.6371558447154115E-2</c:v>
                </c:pt>
                <c:pt idx="2">
                  <c:v>9.8583117142286972E-2</c:v>
                </c:pt>
                <c:pt idx="3">
                  <c:v>0.17939814814814814</c:v>
                </c:pt>
                <c:pt idx="4">
                  <c:v>3.4097049099343413E-2</c:v>
                </c:pt>
                <c:pt idx="5">
                  <c:v>0.41792919381427113</c:v>
                </c:pt>
                <c:pt idx="6">
                  <c:v>0.38253449920585147</c:v>
                </c:pt>
                <c:pt idx="7">
                  <c:v>0.39298152990769081</c:v>
                </c:pt>
                <c:pt idx="8">
                  <c:v>0.37028874749384233</c:v>
                </c:pt>
              </c:numCache>
            </c:numRef>
          </c:val>
        </c:ser>
        <c:ser>
          <c:idx val="4"/>
          <c:order val="4"/>
          <c:tx>
            <c:strRef>
              <c:f>'PMTCT_All regions_Cotrim'!$F$33</c:f>
              <c:strCache>
                <c:ptCount val="1"/>
                <c:pt idx="0">
                  <c:v>2013</c:v>
                </c:pt>
              </c:strCache>
            </c:strRef>
          </c:tx>
          <c:spPr>
            <a:solidFill>
              <a:schemeClr val="accent5">
                <a:shade val="7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regions_Cotrim'!$F$34:$F$42</c:f>
              <c:numCache>
                <c:formatCode>0%</c:formatCode>
                <c:ptCount val="9"/>
                <c:pt idx="0">
                  <c:v>0.49317386780617511</c:v>
                </c:pt>
                <c:pt idx="1">
                  <c:v>0.11701574609027472</c:v>
                </c:pt>
                <c:pt idx="2">
                  <c:v>0.1367588932806324</c:v>
                </c:pt>
                <c:pt idx="3">
                  <c:v>0.18823792966262987</c:v>
                </c:pt>
                <c:pt idx="4">
                  <c:v>0.16977438965124245</c:v>
                </c:pt>
                <c:pt idx="5">
                  <c:v>0.47926013380558835</c:v>
                </c:pt>
                <c:pt idx="6">
                  <c:v>0.38618733971639418</c:v>
                </c:pt>
                <c:pt idx="7">
                  <c:v>0.39204729385383752</c:v>
                </c:pt>
                <c:pt idx="8">
                  <c:v>0.37514162537926216</c:v>
                </c:pt>
              </c:numCache>
            </c:numRef>
          </c:val>
        </c:ser>
        <c:ser>
          <c:idx val="5"/>
          <c:order val="5"/>
          <c:tx>
            <c:strRef>
              <c:f>'PMTCT_All regions_Cotrim'!$G$33</c:f>
              <c:strCache>
                <c:ptCount val="1"/>
                <c:pt idx="0">
                  <c:v>2014</c:v>
                </c:pt>
              </c:strCache>
            </c:strRef>
          </c:tx>
          <c:spPr>
            <a:solidFill>
              <a:schemeClr val="accent5">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regions_Cotrim'!$G$34:$G$42</c:f>
              <c:numCache>
                <c:formatCode>0%</c:formatCode>
                <c:ptCount val="9"/>
                <c:pt idx="0">
                  <c:v>0.61478677316798724</c:v>
                </c:pt>
                <c:pt idx="1">
                  <c:v>0.13842433957493963</c:v>
                </c:pt>
                <c:pt idx="2">
                  <c:v>0.13606366459627328</c:v>
                </c:pt>
                <c:pt idx="3">
                  <c:v>0.16894969639132554</c:v>
                </c:pt>
                <c:pt idx="4">
                  <c:v>0.21271366904920444</c:v>
                </c:pt>
                <c:pt idx="5">
                  <c:v>0.47714980010974367</c:v>
                </c:pt>
                <c:pt idx="6">
                  <c:v>0.48521981449177037</c:v>
                </c:pt>
                <c:pt idx="7">
                  <c:v>0.4922582294475491</c:v>
                </c:pt>
                <c:pt idx="8">
                  <c:v>0.46342191149725653</c:v>
                </c:pt>
              </c:numCache>
            </c:numRef>
          </c:val>
          <c:extLst/>
        </c:ser>
        <c:dLbls>
          <c:showLegendKey val="0"/>
          <c:showVal val="0"/>
          <c:showCatName val="0"/>
          <c:showSerName val="0"/>
          <c:showPercent val="0"/>
          <c:showBubbleSize val="0"/>
        </c:dLbls>
        <c:gapWidth val="120"/>
        <c:overlap val="-10"/>
        <c:axId val="404554144"/>
        <c:axId val="404553360"/>
      </c:barChart>
      <c:catAx>
        <c:axId val="4045541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53360"/>
        <c:crosses val="autoZero"/>
        <c:auto val="1"/>
        <c:lblAlgn val="ctr"/>
        <c:lblOffset val="100"/>
        <c:noMultiLvlLbl val="0"/>
      </c:catAx>
      <c:valAx>
        <c:axId val="404553360"/>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54144"/>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cotrimoxazole prophylaxis, Central and Eastern Europe and the Commonwealth of Independent States, 2014</a:t>
            </a:r>
          </a:p>
        </c:rich>
      </c:tx>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PMTCT_CTX_Region!$B$29</c:f>
              <c:strCache>
                <c:ptCount val="1"/>
                <c:pt idx="0">
                  <c:v>CTX</c:v>
                </c:pt>
              </c:strCache>
            </c:strRef>
          </c:tx>
          <c:spPr>
            <a:ln w="22225" cap="rnd">
              <a:noFill/>
              <a:round/>
            </a:ln>
            <a:effectLst/>
          </c:spPr>
          <c:marker>
            <c:symbol val="circle"/>
            <c:size val="6"/>
            <c:spPr>
              <a:solidFill>
                <a:schemeClr val="accent6"/>
              </a:solidFill>
              <a:ln w="3175">
                <a:solidFill>
                  <a:schemeClr val="accent6"/>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PMTCT_CTX_Region!$F$30:$F$33</c:f>
                <c:numCache>
                  <c:formatCode>General</c:formatCode>
                  <c:ptCount val="4"/>
                  <c:pt idx="0">
                    <c:v>0.19200626959247646</c:v>
                  </c:pt>
                  <c:pt idx="1">
                    <c:v>0.1123647037240873</c:v>
                  </c:pt>
                  <c:pt idx="2">
                    <c:v>8.9913338693826506E-2</c:v>
                  </c:pt>
                  <c:pt idx="3">
                    <c:v>2.744854523670226E-2</c:v>
                  </c:pt>
                </c:numCache>
              </c:numRef>
            </c:plus>
            <c:minus>
              <c:numRef>
                <c:f>PMTCT_CTX_Region!$E$30:$E$33</c:f>
                <c:numCache>
                  <c:formatCode>General</c:formatCode>
                  <c:ptCount val="4"/>
                  <c:pt idx="0">
                    <c:v>0.12121212121212122</c:v>
                  </c:pt>
                  <c:pt idx="1">
                    <c:v>9.2048570309439859E-2</c:v>
                  </c:pt>
                  <c:pt idx="2">
                    <c:v>6.8322545034873783E-2</c:v>
                  </c:pt>
                  <c:pt idx="3">
                    <c:v>2.6323266229950348E-2</c:v>
                  </c:pt>
                </c:numCache>
              </c:numRef>
            </c:minus>
            <c:spPr>
              <a:noFill/>
              <a:ln w="9525" cap="flat" cmpd="sng" algn="ctr">
                <a:solidFill>
                  <a:schemeClr val="dk1">
                    <a:lumMod val="50000"/>
                    <a:lumOff val="50000"/>
                  </a:schemeClr>
                </a:solidFill>
                <a:round/>
              </a:ln>
              <a:effectLst/>
            </c:spPr>
          </c:errBars>
          <c:cat>
            <c:strRef>
              <c:f>PMTCT_CTX_Region!$A$30:$A$33</c:f>
              <c:strCache>
                <c:ptCount val="4"/>
                <c:pt idx="0">
                  <c:v>Azerbaijan</c:v>
                </c:pt>
                <c:pt idx="1">
                  <c:v>Tajikistan</c:v>
                </c:pt>
                <c:pt idx="2">
                  <c:v>Kyrgyzstan</c:v>
                </c:pt>
                <c:pt idx="3">
                  <c:v>Republic of Moldova</c:v>
                </c:pt>
              </c:strCache>
            </c:strRef>
          </c:cat>
          <c:val>
            <c:numRef>
              <c:f>PMTCT_CTX_Region!$B$30:$B$33</c:f>
              <c:numCache>
                <c:formatCode>General</c:formatCode>
                <c:ptCount val="4"/>
                <c:pt idx="0">
                  <c:v>0.37121212121212122</c:v>
                </c:pt>
                <c:pt idx="1">
                  <c:v>0.36231884057971014</c:v>
                </c:pt>
                <c:pt idx="2" formatCode="0.00">
                  <c:v>0.27106227106227104</c:v>
                </c:pt>
                <c:pt idx="3" formatCode="0.00">
                  <c:v>0.13930348258706468</c:v>
                </c:pt>
              </c:numCache>
            </c:numRef>
          </c:val>
          <c:smooth val="0"/>
          <c:extLst/>
        </c:ser>
        <c:dLbls>
          <c:showLegendKey val="0"/>
          <c:showVal val="0"/>
          <c:showCatName val="0"/>
          <c:showSerName val="0"/>
          <c:showPercent val="0"/>
          <c:showBubbleSize val="0"/>
        </c:dLbls>
        <c:marker val="1"/>
        <c:smooth val="0"/>
        <c:axId val="404549440"/>
        <c:axId val="404543560"/>
      </c:lineChart>
      <c:catAx>
        <c:axId val="40454944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43560"/>
        <c:crosses val="autoZero"/>
        <c:auto val="1"/>
        <c:lblAlgn val="ctr"/>
        <c:lblOffset val="100"/>
        <c:noMultiLvlLbl val="0"/>
      </c:catAx>
      <c:valAx>
        <c:axId val="404543560"/>
        <c:scaling>
          <c:orientation val="minMax"/>
          <c:max val="1"/>
          <c:min val="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49440"/>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r>
              <a:rPr lang="en-US" sz="1600"/>
              <a:t>Percentage of infants receiving DPT1 and DPT3 immunizations and HIV testing within two months of birth in selected countries, 2014</a:t>
            </a:r>
          </a:p>
        </c:rich>
      </c:tx>
      <c:overlay val="0"/>
      <c:spPr>
        <a:noFill/>
        <a:ln>
          <a:noFill/>
        </a:ln>
        <a:effectLst/>
      </c:spPr>
      <c:txPr>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DPT_EID!$B$32</c:f>
              <c:strCache>
                <c:ptCount val="1"/>
                <c:pt idx="0">
                  <c:v>DPT1</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DPT_EID!$B$33:$B$43</c:f>
              <c:numCache>
                <c:formatCode>General</c:formatCode>
                <c:ptCount val="11"/>
                <c:pt idx="0">
                  <c:v>99</c:v>
                </c:pt>
                <c:pt idx="1">
                  <c:v>98</c:v>
                </c:pt>
                <c:pt idx="2">
                  <c:v>97</c:v>
                </c:pt>
                <c:pt idx="3">
                  <c:v>96</c:v>
                </c:pt>
                <c:pt idx="4">
                  <c:v>92</c:v>
                </c:pt>
                <c:pt idx="5">
                  <c:v>89</c:v>
                </c:pt>
                <c:pt idx="6">
                  <c:v>88</c:v>
                </c:pt>
                <c:pt idx="7">
                  <c:v>86</c:v>
                </c:pt>
                <c:pt idx="8">
                  <c:v>75</c:v>
                </c:pt>
                <c:pt idx="9">
                  <c:v>73</c:v>
                </c:pt>
                <c:pt idx="10">
                  <c:v>60</c:v>
                </c:pt>
              </c:numCache>
            </c:numRef>
          </c:val>
        </c:ser>
        <c:ser>
          <c:idx val="1"/>
          <c:order val="1"/>
          <c:tx>
            <c:strRef>
              <c:f>DPT_EID!$C$32</c:f>
              <c:strCache>
                <c:ptCount val="1"/>
                <c:pt idx="0">
                  <c:v>DPT3</c:v>
                </c:pt>
              </c:strCache>
            </c:strRef>
          </c:tx>
          <c:spPr>
            <a:solidFill>
              <a:schemeClr val="accent2"/>
            </a:solidFill>
            <a:ln>
              <a:noFill/>
            </a:ln>
            <a:effectLst/>
          </c:spPr>
          <c:invertIfNegative val="0"/>
          <c:dLbls>
            <c:dLbl>
              <c:idx val="0"/>
              <c:layout>
                <c:manualLayout>
                  <c:x val="8.417507301690488E-3"/>
                  <c:y val="1.156905278380332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8.6767895878524948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DPT_EID!$C$33:$C$43</c:f>
              <c:numCache>
                <c:formatCode>General</c:formatCode>
                <c:ptCount val="11"/>
                <c:pt idx="0">
                  <c:v>98</c:v>
                </c:pt>
                <c:pt idx="1">
                  <c:v>95</c:v>
                </c:pt>
                <c:pt idx="2">
                  <c:v>91</c:v>
                </c:pt>
                <c:pt idx="3">
                  <c:v>86</c:v>
                </c:pt>
                <c:pt idx="4">
                  <c:v>88</c:v>
                </c:pt>
                <c:pt idx="5">
                  <c:v>78</c:v>
                </c:pt>
                <c:pt idx="6">
                  <c:v>81</c:v>
                </c:pt>
                <c:pt idx="7">
                  <c:v>77</c:v>
                </c:pt>
                <c:pt idx="8">
                  <c:v>66</c:v>
                </c:pt>
                <c:pt idx="9">
                  <c:v>70</c:v>
                </c:pt>
                <c:pt idx="10">
                  <c:v>46</c:v>
                </c:pt>
              </c:numCache>
            </c:numRef>
          </c:val>
        </c:ser>
        <c:ser>
          <c:idx val="2"/>
          <c:order val="2"/>
          <c:tx>
            <c:strRef>
              <c:f>DPT_EID!$D$32</c:f>
              <c:strCache>
                <c:ptCount val="1"/>
                <c:pt idx="0">
                  <c:v>HIV Testing within 2 Months of Birth</c:v>
                </c:pt>
              </c:strCache>
            </c:strRef>
          </c:tx>
          <c:spPr>
            <a:solidFill>
              <a:schemeClr val="accent3"/>
            </a:solidFill>
            <a:ln>
              <a:noFill/>
            </a:ln>
            <a:effectLst/>
          </c:spPr>
          <c:invertIfNegative val="0"/>
          <c:dLbls>
            <c:dLbl>
              <c:idx val="4"/>
              <c:tx>
                <c:rich>
                  <a:bodyPr/>
                  <a:lstStyle/>
                  <a:p>
                    <a:r>
                      <a:rPr lang="en-US"/>
                      <a:t>&gt;95%</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DPT_EID!$D$33:$D$43</c:f>
              <c:numCache>
                <c:formatCode>General</c:formatCode>
                <c:ptCount val="11"/>
                <c:pt idx="0">
                  <c:v>28</c:v>
                </c:pt>
                <c:pt idx="1">
                  <c:v>13</c:v>
                </c:pt>
                <c:pt idx="2">
                  <c:v>18</c:v>
                </c:pt>
                <c:pt idx="3">
                  <c:v>94</c:v>
                </c:pt>
                <c:pt idx="4">
                  <c:v>95</c:v>
                </c:pt>
                <c:pt idx="5">
                  <c:v>51</c:v>
                </c:pt>
                <c:pt idx="6">
                  <c:v>72</c:v>
                </c:pt>
                <c:pt idx="7">
                  <c:v>25</c:v>
                </c:pt>
                <c:pt idx="8">
                  <c:v>4</c:v>
                </c:pt>
                <c:pt idx="9">
                  <c:v>94</c:v>
                </c:pt>
                <c:pt idx="10">
                  <c:v>4</c:v>
                </c:pt>
              </c:numCache>
            </c:numRef>
          </c:val>
        </c:ser>
        <c:dLbls>
          <c:dLblPos val="outEnd"/>
          <c:showLegendKey val="0"/>
          <c:showVal val="1"/>
          <c:showCatName val="0"/>
          <c:showSerName val="0"/>
          <c:showPercent val="0"/>
          <c:showBubbleSize val="0"/>
        </c:dLbls>
        <c:gapWidth val="267"/>
        <c:overlap val="-43"/>
        <c:axId val="404551400"/>
        <c:axId val="404550616"/>
      </c:barChart>
      <c:catAx>
        <c:axId val="40455140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dk1">
                    <a:lumMod val="65000"/>
                    <a:lumOff val="35000"/>
                  </a:schemeClr>
                </a:solidFill>
                <a:latin typeface="+mn-lt"/>
                <a:ea typeface="+mn-ea"/>
                <a:cs typeface="+mn-cs"/>
              </a:defRPr>
            </a:pPr>
            <a:endParaRPr lang="en-US"/>
          </a:p>
        </c:txPr>
        <c:crossAx val="404550616"/>
        <c:crosses val="autoZero"/>
        <c:auto val="1"/>
        <c:lblAlgn val="ctr"/>
        <c:lblOffset val="100"/>
        <c:noMultiLvlLbl val="0"/>
      </c:catAx>
      <c:valAx>
        <c:axId val="404550616"/>
        <c:scaling>
          <c:orientation val="minMax"/>
          <c:max val="10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r>
                  <a:rPr lang="en-US"/>
                  <a:t>Coverage (%)</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crossAx val="40455140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2014</a:t>
            </a:r>
          </a:p>
        </c:rich>
      </c:tx>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Pop_10-19'!$H$40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D6E488EF-B553-4922-9855-5093D645353D}" type="CATEGORYNAME">
                      <a:rPr lang="en-US"/>
                      <a:pPr/>
                      <a:t>[CATEGORY NAME]</a:t>
                    </a:fld>
                    <a:r>
                      <a:rPr lang="en-US" baseline="0"/>
                      <a:t> 250,000 </a:t>
                    </a:r>
                    <a:fld id="{9A53C30D-8834-4C2E-B241-57AB28B8936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2A619BA1-FBB8-462F-9ECB-42E5FA3169D6}" type="CATEGORYNAME">
                      <a:rPr lang="en-US"/>
                      <a:pPr/>
                      <a:t>[CATEGORY NAME]</a:t>
                    </a:fld>
                    <a:r>
                      <a:rPr lang="en-US" baseline="0"/>
                      <a:t> 200,000 </a:t>
                    </a:r>
                    <a:fld id="{6DD60D4F-0914-4D97-A52E-20C31A964BE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10C34D46-4365-41D9-A804-DEC9F6B61F76}" type="CATEGORYNAME">
                      <a:rPr lang="en-US"/>
                      <a:pPr/>
                      <a:t>[CATEGORY NAME]</a:t>
                    </a:fld>
                    <a:r>
                      <a:rPr lang="en-US" baseline="0"/>
                      <a:t> 160,000 </a:t>
                    </a:r>
                    <a:fld id="{7A0613E1-A75D-49FF-B026-45377B50290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4284880C-746E-4DC1-9C74-097B0BD82300}" type="CATEGORYNAME">
                      <a:rPr lang="en-US"/>
                      <a:pPr/>
                      <a:t>[CATEGORY NAME]</a:t>
                    </a:fld>
                    <a:r>
                      <a:rPr lang="en-US" baseline="0"/>
                      <a:t>  </a:t>
                    </a:r>
                    <a:fld id="{9E661C01-826B-4620-9C0A-E9500369E10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8C1E014F-6637-48D0-AF6A-A5182CE2552A}" type="CATEGORYNAME">
                      <a:rPr lang="en-US"/>
                      <a:pPr/>
                      <a:t>[CATEGORY NAME]</a:t>
                    </a:fld>
                    <a:r>
                      <a:rPr lang="en-US" baseline="0"/>
                      <a:t> 120,000 </a:t>
                    </a:r>
                    <a:fld id="{5D7BAA87-E047-465B-9FA0-6DE801EA2EF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41F8414D-5841-4EFB-AF19-6D231094A252}" type="CATEGORYNAME">
                      <a:rPr lang="en-US"/>
                      <a:pPr/>
                      <a:t>[CATEGORY NAME]</a:t>
                    </a:fld>
                    <a:r>
                      <a:rPr lang="en-US" baseline="0"/>
                      <a:t> 110,000 </a:t>
                    </a:r>
                    <a:fld id="{871E1FEF-3D7E-4BAC-B162-7C059BD54AE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7B9C4FAC-8926-4377-A363-93243E131130}" type="CATEGORYNAME">
                      <a:rPr lang="en-US"/>
                      <a:pPr/>
                      <a:t>[CATEGORY NAME]</a:t>
                    </a:fld>
                    <a:r>
                      <a:rPr lang="en-US" baseline="0"/>
                      <a:t> 110,000 </a:t>
                    </a:r>
                    <a:fld id="{5C206054-01A0-4D59-82D4-7DAE1E60FC4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DDCD1351-E01C-462E-8794-F36C80BB9C76}" type="CATEGORYNAME">
                      <a:rPr lang="en-US"/>
                      <a:pPr/>
                      <a:t>[CATEGORY NAME]</a:t>
                    </a:fld>
                    <a:r>
                      <a:rPr lang="en-US" baseline="0"/>
                      <a:t> 100,000 </a:t>
                    </a:r>
                    <a:fld id="{DCB9C832-60CD-4017-858D-FFB9D04A307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68E05C86-1288-45D5-B80C-3C27191DC373}" type="CATEGORYNAME">
                      <a:rPr lang="en-US"/>
                      <a:pPr/>
                      <a:t>[CATEGORY NAME]</a:t>
                    </a:fld>
                    <a:r>
                      <a:rPr lang="en-US" baseline="0"/>
                      <a:t> 98,000 </a:t>
                    </a:r>
                    <a:fld id="{D3C97B59-C7B9-4AD8-B113-569128B4F2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35E08336-A0A0-4E92-B184-1EB55A153084}" type="CATEGORYNAME">
                      <a:rPr lang="en-US"/>
                      <a:pPr/>
                      <a:t>[CATEGORY NAME]</a:t>
                    </a:fld>
                    <a:r>
                      <a:rPr lang="en-US" baseline="0"/>
                      <a:t> 83,000 </a:t>
                    </a:r>
                    <a:fld id="{188899DD-7516-4E3E-94E5-DD7E57A29CD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93AFA0AC-DBCE-41CD-88C4-63A63F7D8776}" type="CATEGORYNAME">
                      <a:rPr lang="en-US"/>
                      <a:pPr/>
                      <a:t>[CATEGORY NAME]</a:t>
                    </a:fld>
                    <a:r>
                      <a:rPr lang="en-US" baseline="0"/>
                      <a:t> 65,000 </a:t>
                    </a:r>
                    <a:fld id="{B4AD5630-AA13-467B-81B4-CE790A2CE6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F51887D0-47B4-4C47-8FCC-088236F94377}" type="CATEGORYNAME">
                      <a:rPr lang="en-US"/>
                      <a:pPr/>
                      <a:t>[CATEGORY NAME]</a:t>
                    </a:fld>
                    <a:r>
                      <a:rPr lang="en-US" baseline="0"/>
                      <a:t> 42,000 </a:t>
                    </a:r>
                    <a:fld id="{FFB85539-529B-47AA-8EF4-85ECD81288B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AA4ECAE4-F0D7-493A-8D08-E7235DD41787}" type="CATEGORYNAME">
                      <a:rPr lang="en-US"/>
                      <a:pPr/>
                      <a:t>[CATEGORY NAME]</a:t>
                    </a:fld>
                    <a:r>
                      <a:rPr lang="en-US" baseline="0"/>
                      <a:t> 39,000 </a:t>
                    </a:r>
                    <a:fld id="{52402EA7-5A93-4676-9CE0-438C9A4CE85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54A6C0B0-5302-4944-9A2C-359F6931363E}" type="CATEGORYNAME">
                      <a:rPr lang="en-US"/>
                      <a:pPr/>
                      <a:t>[CATEGORY NAME]</a:t>
                    </a:fld>
                    <a:r>
                      <a:rPr lang="en-US" baseline="0"/>
                      <a:t> 36,000 </a:t>
                    </a:r>
                    <a:fld id="{C1D709E9-DD4F-46D2-8B4D-D359B39708F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149DEDE0-1322-4CD0-BA6D-6BA017E6DD66}" type="CATEGORYNAME">
                      <a:rPr lang="en-US"/>
                      <a:pPr/>
                      <a:t>[CATEGORY NAME]</a:t>
                    </a:fld>
                    <a:r>
                      <a:rPr lang="en-US" baseline="0"/>
                      <a:t>  </a:t>
                    </a:r>
                    <a:fld id="{432831D3-C7F0-4B69-A1D4-184D0E09FB1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r>
                      <a:rPr lang="en-US"/>
                      <a:t>Côte d'Ivoire</a:t>
                    </a:r>
                    <a:r>
                      <a:rPr lang="en-US" baseline="0"/>
                      <a:t> 29,000 </a:t>
                    </a:r>
                    <a:fld id="{78A9A935-8296-432E-A82B-5F2762E9811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6BD945AC-47D1-46CF-8FBA-08388E7D9644}" type="CATEGORYNAME">
                      <a:rPr lang="en-US"/>
                      <a:pPr/>
                      <a:t>[CATEGORY NAME]</a:t>
                    </a:fld>
                    <a:r>
                      <a:rPr lang="en-US" baseline="0"/>
                      <a:t>  </a:t>
                    </a:r>
                    <a:fld id="{73945F33-1476-42B1-AC39-267373D35AA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AE914872-8EC9-4170-AF9D-545BFFFFB37E}" type="CATEGORYNAME">
                      <a:rPr lang="en-US"/>
                      <a:pPr/>
                      <a:t>[CATEGORY NAME]</a:t>
                    </a:fld>
                    <a:r>
                      <a:rPr lang="en-US" baseline="0"/>
                      <a:t> 20,000 </a:t>
                    </a:r>
                    <a:fld id="{D06FD61E-53BB-49F6-976E-B9275E1B4C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FA49AE5A-D6FD-4E24-9842-6A579A644DC6}" type="CATEGORYNAME">
                      <a:rPr lang="en-US"/>
                      <a:pPr/>
                      <a:t>[CATEGORY NAME]</a:t>
                    </a:fld>
                    <a:r>
                      <a:rPr lang="en-US" baseline="0"/>
                      <a:t> 17,000 </a:t>
                    </a:r>
                    <a:fld id="{B91FD39F-59DD-43CE-A9F7-541FF4F15B0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69401F4B-2149-49FF-9108-A031289E7FDE}" type="CATEGORYNAME">
                      <a:rPr lang="en-US"/>
                      <a:pPr/>
                      <a:t>[CATEGORY NAME]</a:t>
                    </a:fld>
                    <a:r>
                      <a:rPr lang="en-US" baseline="0"/>
                      <a:t> 16,000 </a:t>
                    </a:r>
                    <a:fld id="{A0DDA093-BAB8-4284-BFEE-933BC1831B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29FD2EB8-BF4C-4522-8228-45C913518964}" type="CATEGORYNAME">
                      <a:rPr lang="en-US"/>
                      <a:pPr/>
                      <a:t>[CATEGORY NAME]</a:t>
                    </a:fld>
                    <a:r>
                      <a:rPr lang="en-US" baseline="0"/>
                      <a:t> 320,000 </a:t>
                    </a:r>
                    <a:fld id="{45626FD1-703C-405D-8177-C15EFE21DBA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Mozambique</c:v>
                </c:pt>
                <c:pt idx="5">
                  <c:v>United Republic of Tanzania</c:v>
                </c:pt>
                <c:pt idx="6">
                  <c:v>Zimbabwe</c:v>
                </c:pt>
                <c:pt idx="7">
                  <c:v>Uganda</c:v>
                </c:pt>
                <c:pt idx="8">
                  <c:v>Ethiopia</c:v>
                </c:pt>
                <c:pt idx="9">
                  <c:v>Malawi</c:v>
                </c:pt>
                <c:pt idx="10">
                  <c:v>Zambia</c:v>
                </c:pt>
                <c:pt idx="11">
                  <c:v>Indonesia</c:v>
                </c:pt>
                <c:pt idx="12">
                  <c:v>Cameroon</c:v>
                </c:pt>
                <c:pt idx="13">
                  <c:v>Democratic Republic of the Congo</c:v>
                </c:pt>
                <c:pt idx="14">
                  <c:v>Brazil</c:v>
                </c:pt>
                <c:pt idx="15">
                  <c:v>Cote dIvoire</c:v>
                </c:pt>
                <c:pt idx="16">
                  <c:v>United States of America</c:v>
                </c:pt>
                <c:pt idx="17">
                  <c:v>Rwanda</c:v>
                </c:pt>
                <c:pt idx="18">
                  <c:v>Botswana</c:v>
                </c:pt>
                <c:pt idx="19">
                  <c:v>Angola</c:v>
                </c:pt>
                <c:pt idx="20">
                  <c:v>Rest of World</c:v>
                </c:pt>
              </c:strCache>
            </c:strRef>
          </c:cat>
          <c:val>
            <c:numRef>
              <c:f>'HIV Pop_10-19'!$H$41:$H$61</c:f>
              <c:numCache>
                <c:formatCode>_(* #,##0_);_(* \(#,##0\);_(* "-"??_);_(@_)</c:formatCode>
                <c:ptCount val="21"/>
                <c:pt idx="0">
                  <c:v>254244</c:v>
                </c:pt>
                <c:pt idx="1">
                  <c:v>196488</c:v>
                </c:pt>
                <c:pt idx="2">
                  <c:v>156115</c:v>
                </c:pt>
                <c:pt idx="3">
                  <c:v>129483</c:v>
                </c:pt>
                <c:pt idx="4">
                  <c:v>122188</c:v>
                </c:pt>
                <c:pt idx="5">
                  <c:v>112966</c:v>
                </c:pt>
                <c:pt idx="6">
                  <c:v>108484</c:v>
                </c:pt>
                <c:pt idx="7">
                  <c:v>101619</c:v>
                </c:pt>
                <c:pt idx="8">
                  <c:v>98021</c:v>
                </c:pt>
                <c:pt idx="9">
                  <c:v>83283</c:v>
                </c:pt>
                <c:pt idx="10">
                  <c:v>65018</c:v>
                </c:pt>
                <c:pt idx="11">
                  <c:v>42184</c:v>
                </c:pt>
                <c:pt idx="12">
                  <c:v>38501</c:v>
                </c:pt>
                <c:pt idx="13">
                  <c:v>35793</c:v>
                </c:pt>
                <c:pt idx="14">
                  <c:v>31734</c:v>
                </c:pt>
                <c:pt idx="15">
                  <c:v>29336</c:v>
                </c:pt>
                <c:pt idx="16">
                  <c:v>20767</c:v>
                </c:pt>
                <c:pt idx="17">
                  <c:v>20208</c:v>
                </c:pt>
                <c:pt idx="18">
                  <c:v>17449</c:v>
                </c:pt>
                <c:pt idx="19">
                  <c:v>16376</c:v>
                </c:pt>
                <c:pt idx="20">
                  <c:v>323598.02519999992</c:v>
                </c:pt>
              </c:numCache>
            </c:numRef>
          </c:val>
        </c:ser>
        <c:ser>
          <c:idx val="1"/>
          <c:order val="1"/>
          <c:tx>
            <c:strRef>
              <c:f>'HIV Pop_10-19'!$H$40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Mozambique</c:v>
                </c:pt>
                <c:pt idx="5">
                  <c:v>United Republic of Tanzania</c:v>
                </c:pt>
                <c:pt idx="6">
                  <c:v>Zimbabwe</c:v>
                </c:pt>
                <c:pt idx="7">
                  <c:v>Uganda</c:v>
                </c:pt>
                <c:pt idx="8">
                  <c:v>Ethiopia</c:v>
                </c:pt>
                <c:pt idx="9">
                  <c:v>Malawi</c:v>
                </c:pt>
                <c:pt idx="10">
                  <c:v>Zambia</c:v>
                </c:pt>
                <c:pt idx="11">
                  <c:v>Indonesia</c:v>
                </c:pt>
                <c:pt idx="12">
                  <c:v>Cameroon</c:v>
                </c:pt>
                <c:pt idx="13">
                  <c:v>Democratic Republic of the Congo</c:v>
                </c:pt>
                <c:pt idx="14">
                  <c:v>Brazil</c:v>
                </c:pt>
                <c:pt idx="15">
                  <c:v>Cote dIvoire</c:v>
                </c:pt>
                <c:pt idx="16">
                  <c:v>United States of America</c:v>
                </c:pt>
                <c:pt idx="17">
                  <c:v>Rwanda</c:v>
                </c:pt>
                <c:pt idx="18">
                  <c:v>Botswana</c:v>
                </c:pt>
                <c:pt idx="19">
                  <c:v>Angola</c:v>
                </c:pt>
                <c:pt idx="20">
                  <c:v>Rest of World</c:v>
                </c:pt>
              </c:strCache>
            </c:strRef>
          </c:cat>
          <c:val>
            <c:numRef>
              <c:f>'HIV Pop_10-19'!$H$41:$H$61</c:f>
              <c:numCache>
                <c:formatCode>_(* #,##0_);_(* \(#,##0\);_(* "-"??_);_(@_)</c:formatCode>
                <c:ptCount val="21"/>
                <c:pt idx="0">
                  <c:v>254244</c:v>
                </c:pt>
                <c:pt idx="1">
                  <c:v>196488</c:v>
                </c:pt>
                <c:pt idx="2">
                  <c:v>156115</c:v>
                </c:pt>
                <c:pt idx="3">
                  <c:v>129483</c:v>
                </c:pt>
                <c:pt idx="4">
                  <c:v>122188</c:v>
                </c:pt>
                <c:pt idx="5">
                  <c:v>112966</c:v>
                </c:pt>
                <c:pt idx="6">
                  <c:v>108484</c:v>
                </c:pt>
                <c:pt idx="7">
                  <c:v>101619</c:v>
                </c:pt>
                <c:pt idx="8">
                  <c:v>98021</c:v>
                </c:pt>
                <c:pt idx="9">
                  <c:v>83283</c:v>
                </c:pt>
                <c:pt idx="10">
                  <c:v>65018</c:v>
                </c:pt>
                <c:pt idx="11">
                  <c:v>42184</c:v>
                </c:pt>
                <c:pt idx="12">
                  <c:v>38501</c:v>
                </c:pt>
                <c:pt idx="13">
                  <c:v>35793</c:v>
                </c:pt>
                <c:pt idx="14">
                  <c:v>31734</c:v>
                </c:pt>
                <c:pt idx="15">
                  <c:v>29336</c:v>
                </c:pt>
                <c:pt idx="16">
                  <c:v>20767</c:v>
                </c:pt>
                <c:pt idx="17">
                  <c:v>20208</c:v>
                </c:pt>
                <c:pt idx="18">
                  <c:v>17449</c:v>
                </c:pt>
                <c:pt idx="19">
                  <c:v>16376</c:v>
                </c:pt>
                <c:pt idx="20">
                  <c:v>323598.02519999992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Pop_10-19'!$C$40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755614D2-AEAC-45BF-9561-5B6D85E48E00}" type="CATEGORYNAME">
                      <a:rPr lang="en-US"/>
                      <a:pPr/>
                      <a:t>[CATEGORY NAME]</a:t>
                    </a:fld>
                    <a:r>
                      <a:rPr lang="en-US" baseline="0"/>
                      <a:t> 240,000 </a:t>
                    </a:r>
                    <a:fld id="{A0959666-3F9F-4E45-8D39-2A94AAF728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D695556-8B92-4874-96A0-3E7014599D93}" type="CATEGORYNAME">
                      <a:rPr lang="en-US"/>
                      <a:pPr/>
                      <a:t>[CATEGORY NAME]</a:t>
                    </a:fld>
                    <a:r>
                      <a:rPr lang="en-US" baseline="0"/>
                      <a:t>  </a:t>
                    </a:r>
                    <a:fld id="{0111EE08-E52A-430B-A337-1B8574B67B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D0B45059-39AC-44F7-8001-14614868BA8B}" type="CATEGORYNAME">
                      <a:rPr lang="en-US"/>
                      <a:pPr/>
                      <a:t>[CATEGORY NAME]</a:t>
                    </a:fld>
                    <a:r>
                      <a:rPr lang="en-US" baseline="0"/>
                      <a:t> 94,000 </a:t>
                    </a:r>
                    <a:fld id="{1EFD9BA7-8C07-464A-A8D8-DA344C211B4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8175FE26-BB00-4BA6-B9FE-F51642901AF9}" type="CATEGORYNAME">
                      <a:rPr lang="en-US"/>
                      <a:pPr/>
                      <a:t>[CATEGORY NAME]</a:t>
                    </a:fld>
                    <a:r>
                      <a:rPr lang="en-US" baseline="0"/>
                      <a:t> 90,000 </a:t>
                    </a:r>
                    <a:fld id="{F5E05D95-CAAE-456C-84A6-9D0B9BA1F0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37E6F6C4-30A6-4C07-B3F3-48812EFA400F}" type="CATEGORYNAME">
                      <a:rPr lang="en-US"/>
                      <a:pPr/>
                      <a:t>[CATEGORY NAME]</a:t>
                    </a:fld>
                    <a:r>
                      <a:rPr lang="en-US" baseline="0"/>
                      <a:t> 74,000 </a:t>
                    </a:r>
                    <a:fld id="{DAAA0718-E1B6-4F0C-8EDB-1D6AB90A15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E0B5B9AF-3CB4-434B-8A77-7B0B06FDC5D1}" type="CATEGORYNAME">
                      <a:rPr lang="en-US"/>
                      <a:pPr/>
                      <a:t>[CATEGORY NAME]</a:t>
                    </a:fld>
                    <a:r>
                      <a:rPr lang="en-US" baseline="0"/>
                      <a:t> 71,000 </a:t>
                    </a:r>
                    <a:fld id="{BC36569B-9E3E-4D44-BB29-008534C759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BA168DF5-4EEE-4533-A861-3628E0B1993A}" type="CATEGORYNAME">
                      <a:rPr lang="en-US"/>
                      <a:pPr/>
                      <a:t>[CATEGORY NAME]</a:t>
                    </a:fld>
                    <a:r>
                      <a:rPr lang="en-US" baseline="0"/>
                      <a:t> 65,000 </a:t>
                    </a:r>
                    <a:fld id="{43445AA7-2EC6-48B6-828D-B5D16F7DEA8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1EA77302-7F89-4A63-9890-4D2E266BEAD0}" type="CATEGORYNAME">
                      <a:rPr lang="en-US"/>
                      <a:pPr/>
                      <a:t>[CATEGORY NAME]</a:t>
                    </a:fld>
                    <a:r>
                      <a:rPr lang="en-US" baseline="0"/>
                      <a:t> 61,000 </a:t>
                    </a:r>
                    <a:fld id="{022999F3-FABD-4A92-BAE1-7A6A3F999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9F9C1556-4C18-48FA-BAC8-A34331A2028A}" type="CATEGORYNAME">
                      <a:rPr lang="en-US"/>
                      <a:pPr/>
                      <a:t>[CATEGORY NAME]</a:t>
                    </a:fld>
                    <a:r>
                      <a:rPr lang="en-US" baseline="0"/>
                      <a:t> 42,000 </a:t>
                    </a:r>
                    <a:fld id="{9C2C036C-0F56-4980-B261-6E401EF45F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6842E243-D49A-4F94-9104-D8FD20B1083C}" type="CATEGORYNAME">
                      <a:rPr lang="en-US"/>
                      <a:pPr/>
                      <a:t>[CATEGORY NAME]</a:t>
                    </a:fld>
                    <a:r>
                      <a:rPr lang="en-US"/>
                      <a:t> 40,000 </a:t>
                    </a:r>
                    <a:fld id="{BA07ED61-108F-4D3B-8381-7C0CA2A9C019}" type="PERCENTAGE">
                      <a:rPr lang="en-US" baseline="0"/>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58ADA115-EDD8-418B-B11B-499E7CB0EBEE}" type="CATEGORYNAME">
                      <a:rPr lang="en-US"/>
                      <a:pPr/>
                      <a:t>[CATEGORY NAME]</a:t>
                    </a:fld>
                    <a:r>
                      <a:rPr lang="en-US"/>
                      <a:t> 39,000 </a:t>
                    </a:r>
                    <a:fld id="{864F91E0-6592-47D0-BE17-F87DF2B20CC4}" type="PERCENTAGE">
                      <a:rPr lang="en-US" baseline="0"/>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54B4224C-684F-478D-B7CC-B714C08AC927}" type="CATEGORYNAME">
                      <a:rPr lang="en-US"/>
                      <a:pPr/>
                      <a:t>[CATEGORY NAME]</a:t>
                    </a:fld>
                    <a:r>
                      <a:rPr lang="en-US" baseline="0"/>
                      <a:t> </a:t>
                    </a:r>
                    <a:fld id="{D09C1073-2DC5-461C-954F-74F6B6F35BF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8DA1741C-1219-48A7-A43D-6C7B91978EC4}" type="CATEGORYNAME">
                      <a:rPr lang="en-US"/>
                      <a:pPr/>
                      <a:t>[CATEGORY NAME]</a:t>
                    </a:fld>
                    <a:r>
                      <a:rPr lang="en-US" baseline="0"/>
                      <a:t> 24,000 </a:t>
                    </a:r>
                    <a:fld id="{346104A7-173F-46A6-9E87-BBA7018BBC2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1095E1F6-B110-4014-B374-F421AFDDEDB2}" type="CATEGORYNAME">
                      <a:rPr lang="en-US"/>
                      <a:pPr/>
                      <a:t>[CATEGORY NAME]</a:t>
                    </a:fld>
                    <a:r>
                      <a:rPr lang="en-US" baseline="0"/>
                      <a:t> </a:t>
                    </a:r>
                    <a:fld id="{59EEF75E-3A52-4E1E-830D-ACEFDC1303C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06DE14D1-2661-4B8E-AB60-9468FF10B8C0}" type="CATEGORYNAME">
                      <a:rPr lang="en-US"/>
                      <a:pPr/>
                      <a:t>[CATEGORY NAME]</a:t>
                    </a:fld>
                    <a:r>
                      <a:rPr lang="en-US" baseline="0"/>
                      <a:t> 20,000 </a:t>
                    </a:r>
                    <a:fld id="{59779B3E-723F-4815-9FE2-CC6702170B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CAA11608-F3CD-44EC-BC34-BEDBA55C5F1B}" type="CATEGORYNAME">
                      <a:rPr lang="en-US"/>
                      <a:pPr/>
                      <a:t>[CATEGORY NAME]</a:t>
                    </a:fld>
                    <a:r>
                      <a:rPr lang="en-US" baseline="0"/>
                      <a:t> 20,000 </a:t>
                    </a:r>
                    <a:fld id="{760713EE-3966-4BC1-8C99-B770873C00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r>
                      <a:rPr lang="en-US"/>
                      <a:t>Côte d'Ivoire</a:t>
                    </a:r>
                    <a:r>
                      <a:rPr lang="en-US" baseline="0"/>
                      <a:t> 18,000 </a:t>
                    </a:r>
                    <a:fld id="{836EC562-F43B-4F77-A9D8-FF6CC2E069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3E17A605-7B49-4A40-B38D-366173351604}" type="CATEGORYNAME">
                      <a:rPr lang="en-US"/>
                      <a:pPr/>
                      <a:t>[CATEGORY NAME]</a:t>
                    </a:fld>
                    <a:r>
                      <a:rPr lang="en-US" baseline="0"/>
                      <a:t> 14,000 </a:t>
                    </a:r>
                    <a:fld id="{D1460923-B451-4145-896B-428F2C22EF3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8B881D5D-0517-4763-A5A7-B3B85F529810}" type="CATEGORYNAME">
                      <a:rPr lang="en-US"/>
                      <a:pPr/>
                      <a:t>[CATEGORY NAME]</a:t>
                    </a:fld>
                    <a:r>
                      <a:rPr lang="en-US" baseline="0"/>
                      <a:t> 11,000 </a:t>
                    </a:r>
                    <a:fld id="{9705FB24-089C-4777-A031-F8EDD957E7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867DE564-5CEE-4A61-B922-BA71B1AD493F}" type="CATEGORYNAME">
                      <a:rPr lang="en-US"/>
                      <a:pPr/>
                      <a:t>[CATEGORY NAME]</a:t>
                    </a:fld>
                    <a:r>
                      <a:rPr lang="en-US" baseline="0"/>
                      <a:t> 11,000 </a:t>
                    </a:r>
                    <a:fld id="{0EEA3486-C233-450C-8A1E-22CFB8C2279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2AB742C5-8529-4498-8DF3-99EC3848A03B}" type="CATEGORYNAME">
                      <a:rPr lang="en-US"/>
                      <a:pPr/>
                      <a:t>[CATEGORY NAME]</a:t>
                    </a:fld>
                    <a:r>
                      <a:rPr lang="en-US" baseline="0"/>
                      <a:t> 250,000 </a:t>
                    </a:r>
                    <a:fld id="{2FE22885-B555-4C94-A217-98894877350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Pop_10-19'!$B$41:$B$61</c:f>
              <c:strCache>
                <c:ptCount val="21"/>
                <c:pt idx="0">
                  <c:v>South Africa</c:v>
                </c:pt>
                <c:pt idx="1">
                  <c:v>India</c:v>
                </c:pt>
                <c:pt idx="2">
                  <c:v>Nigeria</c:v>
                </c:pt>
                <c:pt idx="3">
                  <c:v>Kenya</c:v>
                </c:pt>
                <c:pt idx="4">
                  <c:v>Zimbabwe</c:v>
                </c:pt>
                <c:pt idx="5">
                  <c:v>Uganda</c:v>
                </c:pt>
                <c:pt idx="6">
                  <c:v>Mozambique</c:v>
                </c:pt>
                <c:pt idx="7">
                  <c:v>United Republic of Tanzania</c:v>
                </c:pt>
                <c:pt idx="8">
                  <c:v>Zambia</c:v>
                </c:pt>
                <c:pt idx="9">
                  <c:v>Malawi</c:v>
                </c:pt>
                <c:pt idx="10">
                  <c:v>Ethiopia</c:v>
                </c:pt>
                <c:pt idx="11">
                  <c:v>Brazil</c:v>
                </c:pt>
                <c:pt idx="12">
                  <c:v>Democratic Republic of the Congo</c:v>
                </c:pt>
                <c:pt idx="13">
                  <c:v>United States of America</c:v>
                </c:pt>
                <c:pt idx="14">
                  <c:v>Thailand</c:v>
                </c:pt>
                <c:pt idx="15">
                  <c:v>Cameroon</c:v>
                </c:pt>
                <c:pt idx="16">
                  <c:v>Cote dIvoire</c:v>
                </c:pt>
                <c:pt idx="17">
                  <c:v>Myanmar</c:v>
                </c:pt>
                <c:pt idx="18">
                  <c:v>Botswana</c:v>
                </c:pt>
                <c:pt idx="19">
                  <c:v>Viet Nam</c:v>
                </c:pt>
                <c:pt idx="20">
                  <c:v>Rest of World</c:v>
                </c:pt>
              </c:strCache>
            </c:strRef>
          </c:cat>
          <c:val>
            <c:numRef>
              <c:f>'HIV Pop_10-19'!$C$41:$C$61</c:f>
              <c:numCache>
                <c:formatCode>General</c:formatCode>
                <c:ptCount val="21"/>
                <c:pt idx="0">
                  <c:v>241963</c:v>
                </c:pt>
                <c:pt idx="1">
                  <c:v>157507.32999999999</c:v>
                </c:pt>
                <c:pt idx="2">
                  <c:v>94125</c:v>
                </c:pt>
                <c:pt idx="3">
                  <c:v>89589</c:v>
                </c:pt>
                <c:pt idx="4">
                  <c:v>73717</c:v>
                </c:pt>
                <c:pt idx="5">
                  <c:v>71385</c:v>
                </c:pt>
                <c:pt idx="6">
                  <c:v>64708</c:v>
                </c:pt>
                <c:pt idx="7">
                  <c:v>60663</c:v>
                </c:pt>
                <c:pt idx="8">
                  <c:v>42339</c:v>
                </c:pt>
                <c:pt idx="9">
                  <c:v>40316</c:v>
                </c:pt>
                <c:pt idx="10">
                  <c:v>39299</c:v>
                </c:pt>
                <c:pt idx="11">
                  <c:v>24495</c:v>
                </c:pt>
                <c:pt idx="12">
                  <c:v>23998</c:v>
                </c:pt>
                <c:pt idx="13">
                  <c:v>21439</c:v>
                </c:pt>
                <c:pt idx="14">
                  <c:v>19851</c:v>
                </c:pt>
                <c:pt idx="15">
                  <c:v>19635</c:v>
                </c:pt>
                <c:pt idx="16">
                  <c:v>18038</c:v>
                </c:pt>
                <c:pt idx="17">
                  <c:v>14360</c:v>
                </c:pt>
                <c:pt idx="18">
                  <c:v>11488</c:v>
                </c:pt>
                <c:pt idx="19">
                  <c:v>11133</c:v>
                </c:pt>
                <c:pt idx="20">
                  <c:v>246282.666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a:t>
            </a:r>
            <a:r>
              <a:rPr lang="en-US" sz="1600" baseline="0"/>
              <a:t> by UNICEF regions</a:t>
            </a:r>
            <a:r>
              <a:rPr lang="en-US" sz="1600"/>
              <a:t>, 2014 </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Pop_10-19_Regions'!$B$39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tx>
                <c:rich>
                  <a:bodyPr/>
                  <a:lstStyle/>
                  <a:p>
                    <a:fld id="{DBA7D7B5-AB24-4FF2-B138-7BC9AE32E4DC}" type="CATEGORYNAME">
                      <a:rPr lang="en-US"/>
                      <a:pPr/>
                      <a:t>[CATEGORY NAME]</a:t>
                    </a:fld>
                    <a:endParaRPr lang="en-US" baseline="0"/>
                  </a:p>
                  <a:p>
                    <a:r>
                      <a:rPr lang="en-US"/>
                      <a:t>1,200,000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972930DA-49CD-4843-BCAD-F61E6E6BD69C}" type="CATEGORYNAME">
                      <a:rPr lang="en-US"/>
                      <a:pPr/>
                      <a:t>[CATEGORY NAME]</a:t>
                    </a:fld>
                    <a:endParaRPr lang="en-US" baseline="0"/>
                  </a:p>
                  <a:p>
                    <a:r>
                      <a:rPr lang="en-US"/>
                      <a:t>420,000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B7A5A778-62F1-44E0-9502-8005A48688AE}" type="CATEGORYNAME">
                      <a:rPr lang="en-US"/>
                      <a:pPr/>
                      <a:t>[CATEGORY NAME]</a:t>
                    </a:fld>
                    <a:endParaRPr lang="en-US" baseline="0"/>
                  </a:p>
                  <a:p>
                    <a:r>
                      <a:rPr lang="en-US"/>
                      <a:t>130,000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2A99A612-C559-4DDB-B439-70695F65053E}" type="CATEGORYNAME">
                      <a:rPr lang="en-US"/>
                      <a:pPr/>
                      <a:t>[CATEGORY NAME]</a:t>
                    </a:fld>
                    <a:endParaRPr lang="en-US" baseline="0"/>
                  </a:p>
                  <a:p>
                    <a:r>
                      <a:rPr lang="en-US"/>
                      <a:t>87,000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72594B79-281E-4F50-AB21-136456EC8959}" type="CATEGORYNAME">
                      <a:rPr lang="en-US"/>
                      <a:pPr/>
                      <a:t>[CATEGORY NAME]</a:t>
                    </a:fld>
                    <a:endParaRPr lang="en-US" baseline="0"/>
                  </a:p>
                  <a:p>
                    <a:r>
                      <a:rPr lang="en-US"/>
                      <a:t>83,000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892537AD-4F40-441B-9EFF-BDF6166C9E22}" type="CATEGORYNAME">
                      <a:rPr lang="en-US"/>
                      <a:pPr/>
                      <a:t>[CATEGORY NAME]</a:t>
                    </a:fld>
                    <a:endParaRPr lang="en-US" baseline="0"/>
                  </a:p>
                  <a:p>
                    <a:r>
                      <a:rPr lang="en-US"/>
                      <a:t>35,000</a:t>
                    </a:r>
                    <a:endParaRPr lang="en-US" baseline="0"/>
                  </a:p>
                  <a:p>
                    <a:fld id="{6C0EAC2A-B67D-4F2B-81ED-658DD0F1CBE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55109AD2-4C60-409D-A53B-0835F32CA240}" type="CATEGORYNAME">
                      <a:rPr lang="en-US"/>
                      <a:pPr/>
                      <a:t>[CATEGORY NAME]</a:t>
                    </a:fld>
                    <a:endParaRPr lang="en-US" baseline="0"/>
                  </a:p>
                  <a:p>
                    <a:r>
                      <a:rPr lang="en-US"/>
                      <a:t>18,000</a:t>
                    </a:r>
                    <a:endParaRPr lang="en-US" baseline="0"/>
                  </a:p>
                  <a:p>
                    <a:fld id="{77CB9847-F7E5-4466-B6E9-38BE02BD07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CA5FE748-0443-4D57-9F08-6EB5884357AA}" type="CATEGORYNAME">
                      <a:rPr lang="en-US"/>
                      <a:pPr/>
                      <a:t>[CATEGORY NAME]</a:t>
                    </a:fld>
                    <a:endParaRPr lang="en-US" baseline="0"/>
                  </a:p>
                  <a:p>
                    <a:r>
                      <a:rPr lang="en-US"/>
                      <a:t>11,000</a:t>
                    </a:r>
                    <a:endParaRPr lang="en-US" baseline="0"/>
                  </a:p>
                  <a:p>
                    <a:r>
                      <a:rPr lang="en-US"/>
                      <a: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Pop_10-19_Regions'!$A$40:$A$47</c:f>
              <c:strCache>
                <c:ptCount val="8"/>
                <c:pt idx="0">
                  <c:v>Eastern and Southern Africa</c:v>
                </c:pt>
                <c:pt idx="1">
                  <c:v>West and Central Africa</c:v>
                </c:pt>
                <c:pt idx="2">
                  <c:v>South Asia</c:v>
                </c:pt>
                <c:pt idx="3">
                  <c:v>East Asia and the Pacific</c:v>
                </c:pt>
                <c:pt idx="4">
                  <c:v>Latin America and the Caribbean</c:v>
                </c:pt>
                <c:pt idx="5">
                  <c:v>Rest of world</c:v>
                </c:pt>
                <c:pt idx="6">
                  <c:v>CEE/CIS</c:v>
                </c:pt>
                <c:pt idx="7">
                  <c:v>Middle East and North Africa</c:v>
                </c:pt>
              </c:strCache>
            </c:strRef>
          </c:cat>
          <c:val>
            <c:numRef>
              <c:f>'HIV Pop_10-19_Regions'!$B$40:$B$47</c:f>
              <c:numCache>
                <c:formatCode>General</c:formatCode>
                <c:ptCount val="8"/>
                <c:pt idx="0">
                  <c:v>1214092</c:v>
                </c:pt>
                <c:pt idx="1">
                  <c:v>422612</c:v>
                </c:pt>
                <c:pt idx="2">
                  <c:v>133541.20000000001</c:v>
                </c:pt>
                <c:pt idx="3">
                  <c:v>86841.4</c:v>
                </c:pt>
                <c:pt idx="4">
                  <c:v>83237</c:v>
                </c:pt>
                <c:pt idx="5">
                  <c:v>34788.054000000004</c:v>
                </c:pt>
                <c:pt idx="6">
                  <c:v>18172.349999999999</c:v>
                </c:pt>
                <c:pt idx="7">
                  <c:v>10571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Trends and projections in the estimated number of new HIV infections among children (aged 0-14), global and Central and Eastern Europe and the Commonwealth of Independent States, 2000-2030</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3"/>
          <c:order val="0"/>
          <c:tx>
            <c:strRef>
              <c:f>'New Infects_trends'!$A$40</c:f>
              <c:strCache>
                <c:ptCount val="1"/>
                <c:pt idx="0">
                  <c:v>New HIV infections, 2000-2014, CEE/CIS</c:v>
                </c:pt>
              </c:strCache>
            </c:strRef>
          </c:tx>
          <c:spPr>
            <a:ln w="38100" cap="rnd">
              <a:solidFill>
                <a:schemeClr val="accent6">
                  <a:lumMod val="75000"/>
                </a:schemeClr>
              </a:solidFill>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Infects_trends'!$B$40:$AF$40</c:f>
              <c:numCache>
                <c:formatCode>#,##0</c:formatCode>
                <c:ptCount val="31"/>
                <c:pt idx="0">
                  <c:v>1722.24</c:v>
                </c:pt>
                <c:pt idx="1">
                  <c:v>2034.45</c:v>
                </c:pt>
                <c:pt idx="2">
                  <c:v>2313.77</c:v>
                </c:pt>
                <c:pt idx="3">
                  <c:v>2626.29</c:v>
                </c:pt>
                <c:pt idx="4">
                  <c:v>2330.42</c:v>
                </c:pt>
                <c:pt idx="5">
                  <c:v>2286.56</c:v>
                </c:pt>
                <c:pt idx="6">
                  <c:v>2540.81</c:v>
                </c:pt>
                <c:pt idx="7">
                  <c:v>2527.04</c:v>
                </c:pt>
                <c:pt idx="8">
                  <c:v>1863.02</c:v>
                </c:pt>
                <c:pt idx="9">
                  <c:v>1705.64</c:v>
                </c:pt>
                <c:pt idx="10">
                  <c:v>1941.92</c:v>
                </c:pt>
                <c:pt idx="11">
                  <c:v>1905.1</c:v>
                </c:pt>
                <c:pt idx="12">
                  <c:v>1775.59</c:v>
                </c:pt>
                <c:pt idx="13">
                  <c:v>1605.39</c:v>
                </c:pt>
                <c:pt idx="14">
                  <c:v>1233.4000000000001</c:v>
                </c:pt>
              </c:numCache>
            </c:numRef>
          </c:val>
          <c:smooth val="0"/>
        </c:ser>
        <c:ser>
          <c:idx val="4"/>
          <c:order val="1"/>
          <c:tx>
            <c:strRef>
              <c:f>'New Infects_trends'!$A$41</c:f>
              <c:strCache>
                <c:ptCount val="1"/>
                <c:pt idx="0">
                  <c:v>New HIV infections projection, CEE/CIS, 2015-2030</c:v>
                </c:pt>
              </c:strCache>
            </c:strRef>
          </c:tx>
          <c:spPr>
            <a:ln w="38100" cap="rnd">
              <a:solidFill>
                <a:schemeClr val="accent6">
                  <a:lumMod val="75000"/>
                </a:schemeClr>
              </a:solidFill>
              <a:prstDash val="sysDot"/>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Infects_trends'!$B$41:$AF$41</c:f>
              <c:numCache>
                <c:formatCode>#,##0</c:formatCode>
                <c:ptCount val="31"/>
                <c:pt idx="14">
                  <c:v>1233.4000000000001</c:v>
                </c:pt>
                <c:pt idx="15">
                  <c:v>1027.9797766617887</c:v>
                </c:pt>
                <c:pt idx="16">
                  <c:v>856.77186737929378</c:v>
                </c:pt>
                <c:pt idx="17">
                  <c:v>714.07828188638723</c:v>
                </c:pt>
                <c:pt idx="18">
                  <c:v>595.15001843084326</c:v>
                </c:pt>
                <c:pt idx="19">
                  <c:v>496.02901169677125</c:v>
                </c:pt>
                <c:pt idx="20">
                  <c:v>413.41640397422952</c:v>
                </c:pt>
                <c:pt idx="21">
                  <c:v>344.56275549355303</c:v>
                </c:pt>
                <c:pt idx="22">
                  <c:v>287.17654000181057</c:v>
                </c:pt>
                <c:pt idx="23">
                  <c:v>239.34788021206944</c:v>
                </c:pt>
                <c:pt idx="24">
                  <c:v>199.48498495611781</c:v>
                </c:pt>
                <c:pt idx="25">
                  <c:v>166.26117259815976</c:v>
                </c:pt>
                <c:pt idx="26">
                  <c:v>138.57071758957628</c:v>
                </c:pt>
                <c:pt idx="27">
                  <c:v>115.49205068882472</c:v>
                </c:pt>
                <c:pt idx="28">
                  <c:v>96.257088108731963</c:v>
                </c:pt>
                <c:pt idx="29">
                  <c:v>80.225668830978108</c:v>
                </c:pt>
                <c:pt idx="30">
                  <c:v>66.864249333072394</c:v>
                </c:pt>
              </c:numCache>
            </c:numRef>
          </c:val>
          <c:smooth val="0"/>
        </c:ser>
        <c:dLbls>
          <c:showLegendKey val="0"/>
          <c:showVal val="0"/>
          <c:showCatName val="0"/>
          <c:showSerName val="0"/>
          <c:showPercent val="0"/>
          <c:showBubbleSize val="0"/>
        </c:dLbls>
        <c:smooth val="0"/>
        <c:axId val="463369656"/>
        <c:axId val="463369264"/>
        <c:extLst/>
      </c:lineChart>
      <c:catAx>
        <c:axId val="46336965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369264"/>
        <c:crosses val="autoZero"/>
        <c:auto val="1"/>
        <c:lblAlgn val="ctr"/>
        <c:lblOffset val="100"/>
        <c:tickLblSkip val="5"/>
        <c:noMultiLvlLbl val="0"/>
      </c:catAx>
      <c:valAx>
        <c:axId val="463369264"/>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369656"/>
        <c:crosses val="autoZero"/>
        <c:crossBetween val="midCat"/>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a:t>
            </a:r>
            <a:r>
              <a:rPr lang="en-US" sz="1600" baseline="0"/>
              <a:t> Central and Eastern Europe and the Commonwealth of Independent States</a:t>
            </a:r>
            <a:r>
              <a:rPr lang="en-US" sz="1600"/>
              <a:t>, 2014 </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2215189798261792"/>
          <c:y val="0.32647041119860015"/>
          <c:w val="0.55721608885100549"/>
          <c:h val="0.60497748587388389"/>
        </c:manualLayout>
      </c:layout>
      <c:pieChart>
        <c:varyColors val="1"/>
        <c:ser>
          <c:idx val="0"/>
          <c:order val="0"/>
          <c:tx>
            <c:strRef>
              <c:f>'HIV Pop_10-19_Region'!$B$39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Lbls>
            <c:dLbl>
              <c:idx val="0"/>
              <c:tx>
                <c:rich>
                  <a:bodyPr/>
                  <a:lstStyle/>
                  <a:p>
                    <a:fld id="{5F374C7A-2666-424C-AEDD-A1F86B8634E6}" type="CATEGORYNAME">
                      <a:rPr lang="en-US"/>
                      <a:pPr/>
                      <a:t>[CATEGORY NAME]</a:t>
                    </a:fld>
                    <a:r>
                      <a:rPr lang="en-US" baseline="0"/>
                      <a:t> ... </a:t>
                    </a:r>
                    <a:fld id="{F6CA937F-F449-486D-9A5F-420CF5A70F9A}"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81B05222-A50D-4490-B4CB-8CD8ACFDFB5D}" type="CATEGORYNAME">
                      <a:rPr lang="en-US"/>
                      <a:pPr/>
                      <a:t>[CATEGORY NAME]</a:t>
                    </a:fld>
                    <a:r>
                      <a:rPr lang="en-US" baseline="0"/>
                      <a:t> ... </a:t>
                    </a:r>
                    <a:fld id="{B617D4E7-0FF4-4887-8854-DE571AAD564C}"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939AC0F6-C8D1-48BA-8418-8ED3A0BABE19}" type="CATEGORYNAME">
                      <a:rPr lang="en-US"/>
                      <a:pPr/>
                      <a:t>[CATEGORY NAME]</a:t>
                    </a:fld>
                    <a:r>
                      <a:rPr lang="en-US" baseline="0"/>
                      <a:t> ... </a:t>
                    </a:r>
                    <a:fld id="{523C7411-DEBA-46FB-9279-D87F209750FB}"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915CDFC4-CF77-4897-9EC3-60F992532A19}" type="CATEGORYNAME">
                      <a:rPr lang="en-US"/>
                      <a:pPr/>
                      <a:t>[CATEGORY NAME]</a:t>
                    </a:fld>
                    <a:r>
                      <a:rPr lang="en-US" baseline="0"/>
                      <a:t> &lt;1,000 </a:t>
                    </a:r>
                    <a:fld id="{C0ECDC2D-119A-4654-8825-57DF062AB05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0430DBBF-5841-4C35-96A3-3172D113E9E7}" type="CATEGORYNAME">
                      <a:rPr lang="en-US"/>
                      <a:pPr/>
                      <a:t>[CATEGORY NAME]</a:t>
                    </a:fld>
                    <a:r>
                      <a:rPr lang="en-US" baseline="0"/>
                      <a:t> ... </a:t>
                    </a:r>
                    <a:fld id="{6308324E-1D14-4507-91D7-72F0157789B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E1144A84-6E61-467C-A22D-591C8319F1F1}" type="CATEGORYNAME">
                      <a:rPr lang="en-US"/>
                      <a:pPr/>
                      <a:t>[CATEGORY NAME]</a:t>
                    </a:fld>
                    <a:r>
                      <a:rPr lang="en-US" baseline="0"/>
                      <a:t> &lt;500 </a:t>
                    </a:r>
                    <a:fld id="{3BA6C838-F096-4ED1-8D2A-34BBB1E5998E}"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6F3500DB-1229-4C81-B7F5-B44AA7EC6765}" type="CATEGORYNAME">
                      <a:rPr lang="en-US"/>
                      <a:pPr/>
                      <a:t>[CATEGORY NAME]</a:t>
                    </a:fld>
                    <a:r>
                      <a:rPr lang="en-US" baseline="0"/>
                      <a:t> ... </a:t>
                    </a:r>
                    <a:fld id="{E52CEE72-C2BC-47C7-98A1-4093A69B1210}"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9E0B0468-B411-48EB-9CA1-A930E48670DF}" type="CATEGORYNAME">
                      <a:rPr lang="en-US"/>
                      <a:pPr/>
                      <a:t>[CATEGORY NAME]</a:t>
                    </a:fld>
                    <a:r>
                      <a:rPr lang="en-US" baseline="0"/>
                      <a:t> ... </a:t>
                    </a:r>
                    <a:fld id="{44073BC8-0FEE-488A-880C-86B1600A828D}"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16C2BDF6-4C59-4D8A-99E5-2B78C82B6125}" type="CATEGORYNAME">
                      <a:rPr lang="en-US"/>
                      <a:pPr/>
                      <a:t>[CATEGORY NAME]</a:t>
                    </a:fld>
                    <a:r>
                      <a:rPr lang="en-US" baseline="0"/>
                      <a:t> ... </a:t>
                    </a:r>
                    <a:fld id="{97971BA9-0D5C-4953-A1E0-5C3714862813}"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layout>
                <c:manualLayout>
                  <c:x val="-0.1581774226469648"/>
                  <c:y val="-0.10104776902887139"/>
                </c:manualLayout>
              </c:layout>
              <c:tx>
                <c:rich>
                  <a:bodyPr/>
                  <a:lstStyle/>
                  <a:p>
                    <a:fld id="{1B44B046-F4F9-4B4A-96A3-11521C4D1479}" type="CATEGORYNAME">
                      <a:rPr lang="en-US"/>
                      <a:pPr/>
                      <a:t>[CATEGORY NAME]</a:t>
                    </a:fld>
                    <a:r>
                      <a:rPr lang="en-US" baseline="0"/>
                      <a:t> ... </a:t>
                    </a:r>
                    <a:fld id="{B7171E38-8CF7-4457-BEE0-910F6BFFCD9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CCD64566-8A47-4604-A47E-3DA9E4E5F2A9}" type="CATEGORYNAME">
                      <a:rPr lang="en-US"/>
                      <a:pPr/>
                      <a:t>[CATEGORY NAME]</a:t>
                    </a:fld>
                    <a:r>
                      <a:rPr lang="en-US" baseline="0"/>
                      <a:t> &lt;500 </a:t>
                    </a:r>
                    <a:fld id="{34F17BD5-0229-4134-B323-CFEDE1BC2145}"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E6286B08-7FEB-40B6-9CC8-10BE5A88B24A}" type="CATEGORYNAME">
                      <a:rPr lang="en-US"/>
                      <a:pPr/>
                      <a:t>[CATEGORY NAME]</a:t>
                    </a:fld>
                    <a:r>
                      <a:rPr lang="en-US" baseline="0"/>
                      <a:t> &lt;200 </a:t>
                    </a:r>
                    <a:fld id="{FF83C5F4-D005-4411-9900-FEE1EC62BAEC}"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B2AC1BCC-72BD-4182-9FC2-FF23A8A4E018}" type="CATEGORYNAME">
                      <a:rPr lang="en-US"/>
                      <a:pPr/>
                      <a:t>[CATEGORY NAME]</a:t>
                    </a:fld>
                    <a:r>
                      <a:rPr lang="en-US" baseline="0"/>
                      <a:t> ... </a:t>
                    </a:r>
                    <a:fld id="{F6BFFBCD-1B95-47A4-BC56-584101CF0AE8}"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29F1712F-B3E8-4B95-9B10-1B837778D178}"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37B09C9A-B9CB-4623-B7A5-BCD0B3FCF685}"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E88AF27C-8343-4C4F-88BC-ECBE86382367}"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345EB44C-6289-4FAE-AF18-A7A7CA9ECC74}"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560AEC91-2C67-40D3-B6D0-9EADD0FB958E}"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9E9B935A-3621-4732-B61B-4087D07C1582}"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layout>
                <c:manualLayout>
                  <c:x val="0.2966327883270734"/>
                  <c:y val="2.9920979877515311E-2"/>
                </c:manualLayout>
              </c:layout>
              <c:tx>
                <c:rich>
                  <a:bodyPr/>
                  <a:lstStyle/>
                  <a:p>
                    <a:fld id="{413765D2-33EE-4B50-81E4-1980967AE167}"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Pop_10-19_Region'!$A$40:$A$59</c:f>
              <c:strCache>
                <c:ptCount val="20"/>
                <c:pt idx="0">
                  <c:v>Russian Federation</c:v>
                </c:pt>
                <c:pt idx="1">
                  <c:v>Ukraine</c:v>
                </c:pt>
                <c:pt idx="2">
                  <c:v>Uzbekistan</c:v>
                </c:pt>
                <c:pt idx="3">
                  <c:v>Tajikistan</c:v>
                </c:pt>
                <c:pt idx="4">
                  <c:v>Turkey</c:v>
                </c:pt>
                <c:pt idx="5">
                  <c:v>Azerbaijan</c:v>
                </c:pt>
                <c:pt idx="6">
                  <c:v>Kazakhstan</c:v>
                </c:pt>
                <c:pt idx="7">
                  <c:v>Belarus</c:v>
                </c:pt>
                <c:pt idx="8">
                  <c:v>Romania</c:v>
                </c:pt>
                <c:pt idx="9">
                  <c:v>Georgia</c:v>
                </c:pt>
                <c:pt idx="10">
                  <c:v>Republic of Moldova</c:v>
                </c:pt>
                <c:pt idx="11">
                  <c:v>Kyrgyzstan</c:v>
                </c:pt>
                <c:pt idx="12">
                  <c:v>Armenia</c:v>
                </c:pt>
                <c:pt idx="13">
                  <c:v>Serbia</c:v>
                </c:pt>
                <c:pt idx="14">
                  <c:v>Bulgaria</c:v>
                </c:pt>
                <c:pt idx="15">
                  <c:v>Albania</c:v>
                </c:pt>
                <c:pt idx="16">
                  <c:v>Croatia</c:v>
                </c:pt>
                <c:pt idx="17">
                  <c:v>Bosnia and Herzegovina</c:v>
                </c:pt>
                <c:pt idx="18">
                  <c:v>Montenegro</c:v>
                </c:pt>
                <c:pt idx="19">
                  <c:v>The former Yugoslav Republic of Macedonia</c:v>
                </c:pt>
              </c:strCache>
            </c:strRef>
          </c:cat>
          <c:val>
            <c:numRef>
              <c:f>'HIV Pop_10-19_Region'!$B$40:$B$59</c:f>
              <c:numCache>
                <c:formatCode>General</c:formatCode>
                <c:ptCount val="20"/>
                <c:pt idx="0">
                  <c:v>8470</c:v>
                </c:pt>
                <c:pt idx="1">
                  <c:v>5501</c:v>
                </c:pt>
                <c:pt idx="2">
                  <c:v>778</c:v>
                </c:pt>
                <c:pt idx="3">
                  <c:v>750</c:v>
                </c:pt>
                <c:pt idx="4">
                  <c:v>507</c:v>
                </c:pt>
                <c:pt idx="5">
                  <c:v>391</c:v>
                </c:pt>
                <c:pt idx="6">
                  <c:v>303</c:v>
                </c:pt>
                <c:pt idx="7">
                  <c:v>271</c:v>
                </c:pt>
                <c:pt idx="8">
                  <c:v>232</c:v>
                </c:pt>
                <c:pt idx="9">
                  <c:v>224</c:v>
                </c:pt>
                <c:pt idx="10">
                  <c:v>213</c:v>
                </c:pt>
                <c:pt idx="11">
                  <c:v>146</c:v>
                </c:pt>
                <c:pt idx="12">
                  <c:v>126</c:v>
                </c:pt>
                <c:pt idx="13">
                  <c:v>74</c:v>
                </c:pt>
                <c:pt idx="14">
                  <c:v>66.617400000000004</c:v>
                </c:pt>
                <c:pt idx="15">
                  <c:v>59</c:v>
                </c:pt>
                <c:pt idx="16">
                  <c:v>35.047199999999997</c:v>
                </c:pt>
                <c:pt idx="17">
                  <c:v>17.168900000000001</c:v>
                </c:pt>
                <c:pt idx="18">
                  <c:v>6.2661999999999995</c:v>
                </c:pt>
                <c:pt idx="19">
                  <c:v>2.2496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b="1" i="0" baseline="0">
                <a:effectLst/>
              </a:rPr>
              <a:t>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tx>
            <c:strRef>
              <c:f>'New Infects_15-19'!$P$40</c:f>
              <c:strCache>
                <c:ptCount val="1"/>
                <c:pt idx="0">
                  <c:v>New infections by age 15-19; Male+Female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84257E5E-649A-4E98-BC71-DCEA4BA5553F}" type="CATEGORYNAME">
                      <a:rPr lang="en-US"/>
                      <a:pPr/>
                      <a:t>[CATEGORY NAME]</a:t>
                    </a:fld>
                    <a:r>
                      <a:rPr lang="en-US" baseline="0"/>
                      <a:t> 28,000 </a:t>
                    </a:r>
                    <a:fld id="{C345AB18-A654-46AF-AACE-9C0D69BFAF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98CED03A-C51F-4E48-A409-A78E6FD03424}" type="CATEGORYNAME">
                      <a:rPr lang="en-US"/>
                      <a:pPr/>
                      <a:t>[CATEGORY NAME]</a:t>
                    </a:fld>
                    <a:r>
                      <a:rPr lang="en-US" baseline="0"/>
                      <a:t> ... </a:t>
                    </a:r>
                    <a:fld id="{83AE0A0B-E42D-4445-B473-26AB8A318C5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C648251-87D8-4D1B-9E0A-0CFBAC570C3A}" type="CATEGORYNAME">
                      <a:rPr lang="en-US"/>
                      <a:pPr/>
                      <a:t>[CATEGORY NAME]</a:t>
                    </a:fld>
                    <a:r>
                      <a:rPr lang="en-US" baseline="0"/>
                      <a:t> 18,000 </a:t>
                    </a:r>
                    <a:fld id="{C7AF8600-E547-4A52-AD26-391DD80A18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C9413D13-D628-4808-9D7C-9795ED407598}" type="CATEGORYNAME">
                      <a:rPr lang="en-US"/>
                      <a:pPr/>
                      <a:t>[CATEGORY NAME]</a:t>
                    </a:fld>
                    <a:r>
                      <a:rPr lang="en-US" baseline="0"/>
                      <a:t> 17,000 </a:t>
                    </a:r>
                    <a:fld id="{0FD3D695-0F52-41E6-B814-C31319301E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8FFAFB46-12F0-4D44-ADBE-5442DFB83861}" type="CATEGORYNAME">
                      <a:rPr lang="en-US"/>
                      <a:pPr/>
                      <a:t>[CATEGORY NAME]</a:t>
                    </a:fld>
                    <a:r>
                      <a:rPr lang="en-US" baseline="0"/>
                      <a:t> 15,000 </a:t>
                    </a:r>
                    <a:fld id="{139471EB-DF85-4746-A1BA-A3B908C9D82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52DF8DE2-4286-4EC7-B85D-23D316D2FB94}" type="CATEGORYNAME">
                      <a:rPr lang="en-US"/>
                      <a:pPr/>
                      <a:t>[CATEGORY NAME]</a:t>
                    </a:fld>
                    <a:r>
                      <a:rPr lang="en-US" baseline="0"/>
                      <a:t> 13,000 </a:t>
                    </a:r>
                    <a:fld id="{1164DC63-F2DC-46FB-A65F-768FFFABD1A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FE446AE1-A0FB-4284-A802-200E38FC5C37}" type="CATEGORYNAME">
                      <a:rPr lang="en-US"/>
                      <a:pPr/>
                      <a:t>[CATEGORY NAME]</a:t>
                    </a:fld>
                    <a:r>
                      <a:rPr lang="en-US" baseline="0"/>
                      <a:t> 11,000 </a:t>
                    </a:r>
                    <a:fld id="{469EEFDD-DF37-413F-BC58-79E19EB02B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9B3744C8-E7CC-4D39-8499-E0ACE0E3AF8B}" type="CATEGORYNAME">
                      <a:rPr lang="en-US"/>
                      <a:pPr/>
                      <a:t>[CATEGORY NAME]</a:t>
                    </a:fld>
                    <a:r>
                      <a:rPr lang="en-US"/>
                      <a:t> ...</a:t>
                    </a:r>
                    <a:r>
                      <a:rPr lang="en-US" baseline="0"/>
                      <a:t> </a:t>
                    </a:r>
                    <a:fld id="{7EF958B3-B7A7-442E-B2FA-7E043603E7A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36CFD356-FFED-40AD-8106-D70EAB30DC0B}" type="CATEGORYNAME">
                      <a:rPr lang="en-US"/>
                      <a:pPr/>
                      <a:t>[CATEGORY NAME]</a:t>
                    </a:fld>
                    <a:r>
                      <a:rPr lang="en-US"/>
                      <a:t> ... </a:t>
                    </a:r>
                    <a:r>
                      <a:rPr lang="en-US" baseline="0"/>
                      <a:t> </a:t>
                    </a:r>
                    <a:fld id="{06307F6C-AF2E-40CD-A801-41E47400F1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4F545A0E-BF24-4589-B616-7A1D8D77389E}" type="CATEGORYNAME">
                      <a:rPr lang="en-US"/>
                      <a:pPr/>
                      <a:t>[CATEGORY NAME]</a:t>
                    </a:fld>
                    <a:r>
                      <a:rPr lang="en-US" baseline="0"/>
                      <a:t> 6,000 </a:t>
                    </a:r>
                    <a:fld id="{171B2E3C-C4AE-4204-B91B-7F1671F1A7A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AB17F2D5-5183-4A14-B37B-DA35BC7C5142}" type="CATEGORYNAME">
                      <a:rPr lang="en-US"/>
                      <a:pPr/>
                      <a:t>[CATEGORY NAME]</a:t>
                    </a:fld>
                    <a:r>
                      <a:rPr lang="en-US" baseline="0"/>
                      <a:t> 6,000 </a:t>
                    </a:r>
                    <a:fld id="{485D70A6-69E4-4FA9-9CDE-17139ECA414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A54A6F4D-8720-46A9-80CF-0B7EDFAD9043}" type="CATEGORYNAME">
                      <a:rPr lang="en-US"/>
                      <a:pPr/>
                      <a:t>[CATEGORY NAME]</a:t>
                    </a:fld>
                    <a:r>
                      <a:rPr lang="en-US" baseline="0"/>
                      <a:t> 5,600 </a:t>
                    </a:r>
                    <a:fld id="{CE938CE4-4099-41EA-BD3C-26C2165ADAC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8B38B2F0-6950-4342-AD62-13862DA99056}" type="CATEGORYNAME">
                      <a:rPr lang="en-US"/>
                      <a:pPr/>
                      <a:t>[CATEGORY NAME]</a:t>
                    </a:fld>
                    <a:r>
                      <a:rPr lang="en-US" baseline="0"/>
                      <a:t> 4,200 </a:t>
                    </a:r>
                    <a:fld id="{6CBB505E-1542-4DFD-BB54-629C65418F4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2C8F763C-6A7B-4690-ADFA-75A525F0DBBB}" type="CATEGORYNAME">
                      <a:rPr lang="en-US"/>
                      <a:pPr/>
                      <a:t>[CATEGORY NAME]</a:t>
                    </a:fld>
                    <a:r>
                      <a:rPr lang="en-US" baseline="0"/>
                      <a:t> 3,400 </a:t>
                    </a:r>
                    <a:fld id="{9172750F-E6E5-4F4A-B4BD-7637299417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BEE24FB1-2662-4C9B-A1C1-CF93CDC13D5D}" type="CATEGORYNAME">
                      <a:rPr lang="en-US"/>
                      <a:pPr/>
                      <a:t>[CATEGORY NAME]</a:t>
                    </a:fld>
                    <a:r>
                      <a:rPr lang="en-US"/>
                      <a:t> ...</a:t>
                    </a:r>
                    <a:r>
                      <a:rPr lang="en-US" baseline="0"/>
                      <a:t> </a:t>
                    </a:r>
                    <a:fld id="{8B9E7990-BDA7-4E5C-94FF-7F031D815C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BD4E4F51-E567-4488-AE58-3ECC2B7C2897}" type="CATEGORYNAME">
                      <a:rPr lang="en-US"/>
                      <a:pPr/>
                      <a:t>[CATEGORY NAME]</a:t>
                    </a:fld>
                    <a:r>
                      <a:rPr lang="en-US" baseline="0"/>
                      <a:t> 2,600 </a:t>
                    </a:r>
                    <a:fld id="{9AEF7FED-5CEE-48A7-B3D2-11A42463418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CFA41B34-D1FD-4B7D-815E-2B5184FCE8C7}" type="CATEGORYNAME">
                      <a:rPr lang="en-US"/>
                      <a:pPr/>
                      <a:t>[CATEGORY NAME]</a:t>
                    </a:fld>
                    <a:r>
                      <a:rPr lang="en-US" baseline="0"/>
                      <a:t> 2,400 </a:t>
                    </a:r>
                    <a:fld id="{1B92073F-42D5-4995-8960-D1401BA62BA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3B89ED69-199D-4F3D-9F28-63C2183F1DBA}" type="CATEGORYNAME">
                      <a:rPr lang="en-US"/>
                      <a:pPr/>
                      <a:t>[CATEGORY NAME]</a:t>
                    </a:fld>
                    <a:r>
                      <a:rPr lang="en-US" baseline="0"/>
                      <a:t> 2,300 </a:t>
                    </a:r>
                    <a:fld id="{E747E597-C2EE-46F0-96D2-F5153C0BEDA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layout>
                <c:manualLayout>
                  <c:x val="-2.9672779572946634E-2"/>
                  <c:y val="-5.595321746535923E-2"/>
                </c:manualLayout>
              </c:layout>
              <c:tx>
                <c:rich>
                  <a:bodyPr/>
                  <a:lstStyle/>
                  <a:p>
                    <a:fld id="{B31F76AA-110B-4B34-AD6D-42509D56015A}" type="CATEGORYNAME">
                      <a:rPr lang="en-US"/>
                      <a:pPr/>
                      <a:t>[CATEGORY NAME]</a:t>
                    </a:fld>
                    <a:r>
                      <a:rPr lang="en-US"/>
                      <a:t> ...</a:t>
                    </a:r>
                    <a:r>
                      <a:rPr lang="en-US" baseline="0"/>
                      <a:t> </a:t>
                    </a:r>
                    <a:fld id="{E8A64833-089D-428F-B22E-5A3C1C209C4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layout>
                <c:manualLayout>
                  <c:x val="-5.037777445213415E-3"/>
                  <c:y val="-8.7689867846712413E-2"/>
                </c:manualLayout>
              </c:layout>
              <c:tx>
                <c:rich>
                  <a:bodyPr/>
                  <a:lstStyle/>
                  <a:p>
                    <a:r>
                      <a:rPr lang="en-US"/>
                      <a:t>Côte d'Ivoire</a:t>
                    </a:r>
                    <a:r>
                      <a:rPr lang="en-US" baseline="0"/>
                      <a:t> 2,100 </a:t>
                    </a:r>
                    <a:fld id="{6533123C-F599-4D0C-A93A-74ECC692C12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5717EAC8-DF74-4E30-9A59-2AB10D6EAAD1}" type="CATEGORYNAME">
                      <a:rPr lang="en-US"/>
                      <a:pPr/>
                      <a:t>[CATEGORY NAME]</a:t>
                    </a:fld>
                    <a:r>
                      <a:rPr lang="en-US" baseline="0"/>
                      <a:t> 44,000 </a:t>
                    </a:r>
                    <a:fld id="{12672E1F-EC5C-41A7-B609-89EF0283C8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Infects_15-19'!$O$41:$O$61</c:f>
              <c:strCache>
                <c:ptCount val="21"/>
                <c:pt idx="0">
                  <c:v>South Africa</c:v>
                </c:pt>
                <c:pt idx="1">
                  <c:v>India</c:v>
                </c:pt>
                <c:pt idx="2">
                  <c:v>Mozambique</c:v>
                </c:pt>
                <c:pt idx="3">
                  <c:v>Nigeria</c:v>
                </c:pt>
                <c:pt idx="4">
                  <c:v>Indonesia</c:v>
                </c:pt>
                <c:pt idx="5">
                  <c:v>Kenya</c:v>
                </c:pt>
                <c:pt idx="6">
                  <c:v>Uganda</c:v>
                </c:pt>
                <c:pt idx="7">
                  <c:v>Brazil</c:v>
                </c:pt>
                <c:pt idx="8">
                  <c:v>United States of America</c:v>
                </c:pt>
                <c:pt idx="9">
                  <c:v>United Republic of Tanzania</c:v>
                </c:pt>
                <c:pt idx="10">
                  <c:v>Zimbabwe</c:v>
                </c:pt>
                <c:pt idx="11">
                  <c:v>Zambia</c:v>
                </c:pt>
                <c:pt idx="12">
                  <c:v>Cameroon</c:v>
                </c:pt>
                <c:pt idx="13">
                  <c:v>Malawi</c:v>
                </c:pt>
                <c:pt idx="14">
                  <c:v>Russian Federation</c:v>
                </c:pt>
                <c:pt idx="15">
                  <c:v>Viet Nam</c:v>
                </c:pt>
                <c:pt idx="16">
                  <c:v>Angola</c:v>
                </c:pt>
                <c:pt idx="17">
                  <c:v>Democratic Republic of the Congo</c:v>
                </c:pt>
                <c:pt idx="18">
                  <c:v>Ethiopia</c:v>
                </c:pt>
                <c:pt idx="19">
                  <c:v>Cote dIvoire</c:v>
                </c:pt>
                <c:pt idx="20">
                  <c:v>Rest of World</c:v>
                </c:pt>
              </c:strCache>
            </c:strRef>
          </c:cat>
          <c:val>
            <c:numRef>
              <c:f>'New Infects_15-19'!$P$41:$P$61</c:f>
              <c:numCache>
                <c:formatCode>_(* #,##0_);_(* \(#,##0\);_(* "-"??_);_(@_)</c:formatCode>
                <c:ptCount val="21"/>
                <c:pt idx="0">
                  <c:v>28421.599999999999</c:v>
                </c:pt>
                <c:pt idx="1">
                  <c:v>23808.9</c:v>
                </c:pt>
                <c:pt idx="2">
                  <c:v>17600.900000000001</c:v>
                </c:pt>
                <c:pt idx="3">
                  <c:v>17054.099999999999</c:v>
                </c:pt>
                <c:pt idx="4">
                  <c:v>15270.1</c:v>
                </c:pt>
                <c:pt idx="5">
                  <c:v>12628.2</c:v>
                </c:pt>
                <c:pt idx="6">
                  <c:v>10788.7</c:v>
                </c:pt>
                <c:pt idx="7">
                  <c:v>7454.18</c:v>
                </c:pt>
                <c:pt idx="8">
                  <c:v>7061.48</c:v>
                </c:pt>
                <c:pt idx="9">
                  <c:v>6007.85</c:v>
                </c:pt>
                <c:pt idx="10">
                  <c:v>5978.73</c:v>
                </c:pt>
                <c:pt idx="11">
                  <c:v>5562.84</c:v>
                </c:pt>
                <c:pt idx="12">
                  <c:v>4206.71</c:v>
                </c:pt>
                <c:pt idx="13">
                  <c:v>3413.53</c:v>
                </c:pt>
                <c:pt idx="14">
                  <c:v>3124.79</c:v>
                </c:pt>
                <c:pt idx="15">
                  <c:v>2592.34</c:v>
                </c:pt>
                <c:pt idx="16">
                  <c:v>2369.0100000000002</c:v>
                </c:pt>
                <c:pt idx="17">
                  <c:v>2270.7800000000002</c:v>
                </c:pt>
                <c:pt idx="18">
                  <c:v>2088.6</c:v>
                </c:pt>
                <c:pt idx="19">
                  <c:v>2084.54</c:v>
                </c:pt>
                <c:pt idx="20">
                  <c:v>43739.148499999996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4">
                  <a:lumMod val="60000"/>
                  <a:lumOff val="40000"/>
                </a:schemeClr>
              </a:solidFill>
              <a:ln w="19050">
                <a:solidFill>
                  <a:schemeClr val="lt1"/>
                </a:solidFill>
              </a:ln>
              <a:effectLst/>
            </c:spPr>
          </c:dPt>
          <c:dPt>
            <c:idx val="3"/>
            <c:bubble3D val="0"/>
            <c:spPr>
              <a:solidFill>
                <a:schemeClr val="bg1">
                  <a:lumMod val="75000"/>
                </a:schemeClr>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2385C5C4-B407-44DD-B4C4-2E3C6A0D6F2F}" type="CATEGORYNAME">
                      <a:rPr lang="en-US"/>
                      <a:pPr/>
                      <a:t>[CATEGORY NAME]</a:t>
                    </a:fld>
                    <a:r>
                      <a:rPr lang="en-US" baseline="0"/>
                      <a:t> 86,000 </a:t>
                    </a:r>
                    <a:fld id="{2AD41DB7-95EF-4BFA-894E-B306AC72765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AF72AFB7-D720-4126-A5E7-3653E42E4FAA}" type="CATEGORYNAME">
                      <a:rPr lang="en-US"/>
                      <a:pPr/>
                      <a:t>[CATEGORY NAME]</a:t>
                    </a:fld>
                    <a:r>
                      <a:rPr lang="en-US" baseline="0"/>
                      <a:t> ... </a:t>
                    </a:r>
                    <a:fld id="{19E0D5A4-8476-469B-95C0-1B31B2902C8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D8A08AF1-F6D4-4A5B-8154-91D0423BCDA0}" type="CATEGORYNAME">
                      <a:rPr lang="en-US"/>
                      <a:pPr/>
                      <a:t>[CATEGORY NAME]</a:t>
                    </a:fld>
                    <a:r>
                      <a:rPr lang="en-US" baseline="0"/>
                      <a:t> 29,000 </a:t>
                    </a:r>
                    <a:fld id="{A18FFC76-79C1-4B99-997E-20CBC50C945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F359EC9A-6104-4AFE-A6F4-545608D3DB2F}" type="CATEGORYNAME">
                      <a:rPr lang="en-US"/>
                      <a:pPr/>
                      <a:t>[CATEGORY NAME]</a:t>
                    </a:fld>
                    <a:r>
                      <a:rPr lang="en-US" baseline="0"/>
                      <a:t> 23,000 </a:t>
                    </a:r>
                    <a:fld id="{4DE111A3-BE20-4D12-B53A-32CF365C47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02C0E3DF-CC33-4F97-823A-46EB902B2301}" type="CATEGORYNAME">
                      <a:rPr lang="en-US"/>
                      <a:pPr/>
                      <a:t>[CATEGORY NAME]</a:t>
                    </a:fld>
                    <a:r>
                      <a:rPr lang="en-US" baseline="0"/>
                      <a:t> 18,000 </a:t>
                    </a:r>
                    <a:fld id="{2B3E5FBF-A5DB-482A-9BB3-0CC5156067B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7062DDD8-924D-4DFC-9595-AC61D8AE6074}" type="CATEGORYNAME">
                      <a:rPr lang="en-US"/>
                      <a:pPr/>
                      <a:t>[CATEGORY NAME]</a:t>
                    </a:fld>
                    <a:r>
                      <a:rPr lang="en-US" baseline="0"/>
                      <a:t> 15,000 </a:t>
                    </a:r>
                    <a:fld id="{98B05548-76DD-426D-87DA-42D9A0630F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1B5875E4-66B5-4F85-84A4-00BE66FEBBCB}" type="CATEGORYNAME">
                      <a:rPr lang="en-US"/>
                      <a:pPr/>
                      <a:t>[CATEGORY NAME]</a:t>
                    </a:fld>
                    <a:r>
                      <a:rPr lang="en-US" baseline="0"/>
                      <a:t> 12,000 </a:t>
                    </a:r>
                    <a:fld id="{E4417020-D8F9-4057-8C28-88DBBB29A9C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C7E064CB-CB13-4215-A719-FA45BA271598}" type="CATEGORYNAME">
                      <a:rPr lang="en-US"/>
                      <a:pPr/>
                      <a:t>[CATEGORY NAME]</a:t>
                    </a:fld>
                    <a:r>
                      <a:rPr lang="en-US" baseline="0"/>
                      <a:t> 8,200 </a:t>
                    </a:r>
                    <a:fld id="{3EEE28E0-6112-4CB8-8F6C-808E460B16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C83B8377-CFB7-4F44-9D11-368CCFC26E9B}" type="CATEGORYNAME">
                      <a:rPr lang="en-US"/>
                      <a:pPr/>
                      <a:t>[CATEGORY NAME]</a:t>
                    </a:fld>
                    <a:r>
                      <a:rPr lang="en-US" baseline="0"/>
                      <a:t> 8,000 </a:t>
                    </a:r>
                    <a:fld id="{E6D5153A-C1A2-4C60-956B-098F88D64D9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C2F2F549-6B46-4DD4-AECA-73F8B1BF3C0F}" type="CATEGORYNAME">
                      <a:rPr lang="en-US"/>
                      <a:pPr/>
                      <a:t>[CATEGORY NAME]</a:t>
                    </a:fld>
                    <a:r>
                      <a:rPr lang="en-US" baseline="0"/>
                      <a:t> ... </a:t>
                    </a:r>
                    <a:fld id="{F2E69AFA-4973-4B80-A19B-82BCDCCE74F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C09744F-D368-450B-B9E3-9CEF9ED5B96C}" type="CATEGORYNAME">
                      <a:rPr lang="en-US"/>
                      <a:pPr/>
                      <a:t>[CATEGORY NAME]</a:t>
                    </a:fld>
                    <a:r>
                      <a:rPr lang="en-US" baseline="0"/>
                      <a:t> ... </a:t>
                    </a:r>
                    <a:fld id="{68C89293-A4ED-4E59-9DAA-5D3099D9F8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A404D85F-E613-430D-A26D-99C3B4324456}" type="CATEGORYNAME">
                      <a:rPr lang="en-US"/>
                      <a:pPr/>
                      <a:t>[CATEGORY NAME]</a:t>
                    </a:fld>
                    <a:r>
                      <a:rPr lang="en-US" baseline="0"/>
                      <a:t> 6,600 </a:t>
                    </a:r>
                    <a:fld id="{C2224CF9-AFD3-4FE5-B73D-669B33CB135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AA7F9956-5835-40B0-805C-856ABC42B92E}" type="CATEGORYNAME">
                      <a:rPr lang="en-US"/>
                      <a:pPr/>
                      <a:t>[CATEGORY NAME]</a:t>
                    </a:fld>
                    <a:r>
                      <a:rPr lang="en-US" baseline="0"/>
                      <a:t> ... </a:t>
                    </a:r>
                    <a:fld id="{35212F43-3C9A-46D8-818D-D91FE3688B7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38291946-F841-4153-99B2-EFFA08860C43}" type="CATEGORYNAME">
                      <a:rPr lang="en-US"/>
                      <a:pPr/>
                      <a:t>[CATEGORY NAME]</a:t>
                    </a:fld>
                    <a:r>
                      <a:rPr lang="en-US" baseline="0"/>
                      <a:t> 6,100 </a:t>
                    </a:r>
                    <a:fld id="{047CAC85-8DCA-4DB8-A78F-7C54A87E248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AABC9124-7C2D-4D2A-98BF-786DAA921F3A}" type="CATEGORYNAME">
                      <a:rPr lang="en-US"/>
                      <a:pPr/>
                      <a:t>[CATEGORY NAME]</a:t>
                    </a:fld>
                    <a:r>
                      <a:rPr lang="en-US" baseline="0"/>
                      <a:t> 5,300 </a:t>
                    </a:r>
                    <a:fld id="{D524FD30-14E6-4A7C-B547-EC314E8FC4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731FBBD6-C78B-475E-A92B-A1BC9856E886}" type="CATEGORYNAME">
                      <a:rPr lang="en-US"/>
                      <a:pPr/>
                      <a:t>[CATEGORY NAME]</a:t>
                    </a:fld>
                    <a:r>
                      <a:rPr lang="en-US" baseline="0"/>
                      <a:t> 5,300 </a:t>
                    </a:r>
                    <a:fld id="{DCBEC03B-A6F4-41C2-9F5F-964B5DB07C8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05484E3F-E824-4C02-9CFA-F1F64C5AFEA1}" type="CATEGORYNAME">
                      <a:rPr lang="en-US"/>
                      <a:pPr/>
                      <a:t>[CATEGORY NAME]</a:t>
                    </a:fld>
                    <a:r>
                      <a:rPr lang="en-US" baseline="0"/>
                      <a:t> 5,300 </a:t>
                    </a:r>
                    <a:fld id="{931B5AFE-E77C-40D2-8344-7D043B264AD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69E64F33-EDF3-43D4-AAE5-DD056819293B}" type="CATEGORYNAME">
                      <a:rPr lang="en-US"/>
                      <a:pPr/>
                      <a:t>[CATEGORY NAME]</a:t>
                    </a:fld>
                    <a:r>
                      <a:rPr lang="en-US" baseline="0"/>
                      <a:t> ... </a:t>
                    </a:r>
                    <a:fld id="{6B71E440-C7EC-49DF-B4DB-3D6D910B77A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r>
                      <a:rPr lang="en-US"/>
                      <a:t>Côte d'Ivoire</a:t>
                    </a:r>
                    <a:r>
                      <a:rPr lang="en-US" baseline="0"/>
                      <a:t> 4,400 </a:t>
                    </a:r>
                    <a:fld id="{F0A1471F-2927-4EB1-9964-0D5AA35511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A8644DE1-4393-4304-A096-D2F57E420C36}" type="CATEGORYNAME">
                      <a:rPr lang="en-US"/>
                      <a:pPr/>
                      <a:t>[CATEGORY NAME]</a:t>
                    </a:fld>
                    <a:r>
                      <a:rPr lang="en-US" baseline="0"/>
                      <a:t> 3,600 </a:t>
                    </a:r>
                    <a:fld id="{B8E5416A-F833-45E5-81CF-7B79E72B31F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07325C49-50A8-442A-BEDE-0B7059D19BA0}" type="CATEGORYNAME">
                      <a:rPr lang="en-US"/>
                      <a:pPr/>
                      <a:t>[CATEGORY NAME]</a:t>
                    </a:fld>
                    <a:r>
                      <a:rPr lang="en-US" baseline="0"/>
                      <a:t> 73,000 </a:t>
                    </a:r>
                    <a:fld id="{98A98316-4AB4-4804-86DF-0D49F3BD391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Infects_15-19'!$C$40:$C$60</c:f>
              <c:strCache>
                <c:ptCount val="21"/>
                <c:pt idx="0">
                  <c:v>South Africa</c:v>
                </c:pt>
                <c:pt idx="1">
                  <c:v>India</c:v>
                </c:pt>
                <c:pt idx="2">
                  <c:v>Nigeria</c:v>
                </c:pt>
                <c:pt idx="3">
                  <c:v>Mozambique</c:v>
                </c:pt>
                <c:pt idx="4">
                  <c:v>Zimbabwe</c:v>
                </c:pt>
                <c:pt idx="5">
                  <c:v>Kenya</c:v>
                </c:pt>
                <c:pt idx="6">
                  <c:v>United Republic of Tanzania</c:v>
                </c:pt>
                <c:pt idx="7">
                  <c:v>Zambia</c:v>
                </c:pt>
                <c:pt idx="8">
                  <c:v>Malawi</c:v>
                </c:pt>
                <c:pt idx="9">
                  <c:v>Brazil</c:v>
                </c:pt>
                <c:pt idx="10">
                  <c:v>United States of America</c:v>
                </c:pt>
                <c:pt idx="11">
                  <c:v>Thailand</c:v>
                </c:pt>
                <c:pt idx="12">
                  <c:v>Ethiopia</c:v>
                </c:pt>
                <c:pt idx="13">
                  <c:v>Myanmar</c:v>
                </c:pt>
                <c:pt idx="14">
                  <c:v>Uganda</c:v>
                </c:pt>
                <c:pt idx="15">
                  <c:v>Cameroon</c:v>
                </c:pt>
                <c:pt idx="16">
                  <c:v>Viet Nam</c:v>
                </c:pt>
                <c:pt idx="17">
                  <c:v>Ukraine</c:v>
                </c:pt>
                <c:pt idx="18">
                  <c:v>Cote dIvoire</c:v>
                </c:pt>
                <c:pt idx="19">
                  <c:v>Botswana</c:v>
                </c:pt>
                <c:pt idx="20">
                  <c:v>Rest of World</c:v>
                </c:pt>
              </c:strCache>
            </c:strRef>
          </c:cat>
          <c:val>
            <c:numRef>
              <c:f>'New Infects_15-19'!$D$40:$D$60</c:f>
              <c:numCache>
                <c:formatCode>General</c:formatCode>
                <c:ptCount val="21"/>
                <c:pt idx="0">
                  <c:v>85580.800000000003</c:v>
                </c:pt>
                <c:pt idx="1">
                  <c:v>51983.5</c:v>
                </c:pt>
                <c:pt idx="2">
                  <c:v>28845.9</c:v>
                </c:pt>
                <c:pt idx="3">
                  <c:v>23238.400000000001</c:v>
                </c:pt>
                <c:pt idx="4">
                  <c:v>18261.900000000001</c:v>
                </c:pt>
                <c:pt idx="5">
                  <c:v>14535.1</c:v>
                </c:pt>
                <c:pt idx="6">
                  <c:v>12208.4</c:v>
                </c:pt>
                <c:pt idx="7">
                  <c:v>8192.92</c:v>
                </c:pt>
                <c:pt idx="8">
                  <c:v>7975.44</c:v>
                </c:pt>
                <c:pt idx="9">
                  <c:v>7854.14</c:v>
                </c:pt>
                <c:pt idx="10">
                  <c:v>7057.02</c:v>
                </c:pt>
                <c:pt idx="11">
                  <c:v>6571.95</c:v>
                </c:pt>
                <c:pt idx="12">
                  <c:v>6246.14</c:v>
                </c:pt>
                <c:pt idx="13">
                  <c:v>6107.45</c:v>
                </c:pt>
                <c:pt idx="14">
                  <c:v>5344.77</c:v>
                </c:pt>
                <c:pt idx="15">
                  <c:v>5319.02</c:v>
                </c:pt>
                <c:pt idx="16">
                  <c:v>5317.36</c:v>
                </c:pt>
                <c:pt idx="17">
                  <c:v>4548.33</c:v>
                </c:pt>
                <c:pt idx="18">
                  <c:v>4411.63</c:v>
                </c:pt>
                <c:pt idx="19">
                  <c:v>3588.6</c:v>
                </c:pt>
                <c:pt idx="20">
                  <c:v>72580.377800000002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by UNICEF regions, 2014</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Infections_15-19_Regions'!$B$38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manualLayout>
                  <c:x val="-0.21891877998008868"/>
                  <c:y val="4.6703868040162418E-2"/>
                </c:manualLayout>
              </c:layout>
              <c:tx>
                <c:rich>
                  <a:bodyPr/>
                  <a:lstStyle/>
                  <a:p>
                    <a:fld id="{6AF8C515-E24C-4FAA-9F8A-9AAD8DB402CE}" type="CATEGORYNAME">
                      <a:rPr lang="en-US"/>
                      <a:pPr/>
                      <a:t>[CATEGORY NAME]</a:t>
                    </a:fld>
                    <a:endParaRPr lang="en-US" baseline="0"/>
                  </a:p>
                  <a:p>
                    <a:r>
                      <a:rPr lang="en-US" baseline="0"/>
                      <a:t>100,000</a:t>
                    </a:r>
                  </a:p>
                  <a:p>
                    <a:r>
                      <a:rPr lang="en-US"/>
                      <a:t>46%</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C4729D25-E397-480A-A400-D2B1FAFEBF1A}" type="CATEGORYNAME">
                      <a:rPr lang="en-US"/>
                      <a:pPr/>
                      <a:t>[CATEGORY NAME]</a:t>
                    </a:fld>
                    <a:endParaRPr lang="en-US" baseline="0"/>
                  </a:p>
                  <a:p>
                    <a:r>
                      <a:rPr lang="en-US"/>
                      <a:t>33,000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740FE803-657B-45DF-ADC3-1823A0F0E0CC}" type="CATEGORYNAME">
                      <a:rPr lang="en-US"/>
                      <a:pPr/>
                      <a:t>[CATEGORY NAME]</a:t>
                    </a:fld>
                    <a:endParaRPr lang="en-US" baseline="0"/>
                  </a:p>
                  <a:p>
                    <a:r>
                      <a:rPr lang="en-US"/>
                      <a:t>25,000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FF68E153-E813-44FD-9FCA-A3344AAFB24E}" type="CATEGORYNAME">
                      <a:rPr lang="en-US"/>
                      <a:pPr/>
                      <a:t>[CATEGORY NAME]</a:t>
                    </a:fld>
                    <a:endParaRPr lang="en-US" baseline="0"/>
                  </a:p>
                  <a:p>
                    <a:r>
                      <a:rPr lang="en-US"/>
                      <a:t>25,000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7D3BFE41-FEBD-4F06-85B2-07607DD620B5}" type="CATEGORYNAME">
                      <a:rPr lang="en-US"/>
                      <a:pPr/>
                      <a:t>[CATEGORY NAME]</a:t>
                    </a:fld>
                    <a:endParaRPr lang="en-US" baseline="0"/>
                  </a:p>
                  <a:p>
                    <a:r>
                      <a:rPr lang="en-US"/>
                      <a:t>17,000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2746237B-7CBC-46D0-8264-686208AAEF59}" type="CATEGORYNAME">
                      <a:rPr lang="en-US"/>
                      <a:pPr/>
                      <a:t>[CATEGORY NAME]</a:t>
                    </a:fld>
                    <a:endParaRPr lang="en-US" baseline="0"/>
                  </a:p>
                  <a:p>
                    <a:r>
                      <a:rPr lang="en-US"/>
                      <a:t>12,000</a:t>
                    </a:r>
                    <a:endParaRPr lang="en-US" baseline="0"/>
                  </a:p>
                  <a:p>
                    <a:fld id="{33C25BEB-08A0-4D65-AC05-F4277A4B37E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4EA25113-67D9-4DC1-82BB-A29CFF210EA2}" type="CATEGORYNAME">
                      <a:rPr lang="en-US"/>
                      <a:pPr/>
                      <a:t>[CATEGORY NAME]</a:t>
                    </a:fld>
                    <a:endParaRPr lang="en-US" baseline="0"/>
                  </a:p>
                  <a:p>
                    <a:r>
                      <a:rPr lang="en-US"/>
                      <a:t>5,200</a:t>
                    </a:r>
                    <a:endParaRPr lang="en-US" baseline="0"/>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98BF1448-2598-4DCB-90E9-12478BDC3EF6}" type="CATEGORYNAME">
                      <a:rPr lang="en-US"/>
                      <a:pPr/>
                      <a:t>[CATEGORY NAME]</a:t>
                    </a:fld>
                    <a:endParaRPr lang="en-US" baseline="0"/>
                  </a:p>
                  <a:p>
                    <a:r>
                      <a:rPr lang="en-US"/>
                      <a:t>2,400</a:t>
                    </a:r>
                    <a:endParaRPr lang="en-US" baseline="0"/>
                  </a:p>
                  <a:p>
                    <a:fld id="{AACB5C52-6710-4320-8E1A-289819F32C2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Infections_15-19_Regions'!$A$39:$A$46</c:f>
              <c:strCache>
                <c:ptCount val="8"/>
                <c:pt idx="0">
                  <c:v>Eastern and Southern Africa</c:v>
                </c:pt>
                <c:pt idx="1">
                  <c:v>West and Central Africa</c:v>
                </c:pt>
                <c:pt idx="2">
                  <c:v>South Asia</c:v>
                </c:pt>
                <c:pt idx="3">
                  <c:v>East Asia and the Pacific</c:v>
                </c:pt>
                <c:pt idx="4">
                  <c:v>Latin America and the Caribbean</c:v>
                </c:pt>
                <c:pt idx="5">
                  <c:v>Rest of world</c:v>
                </c:pt>
                <c:pt idx="6">
                  <c:v>Central and Eastern Europe and the Commonwealth of Independent States</c:v>
                </c:pt>
                <c:pt idx="7">
                  <c:v>Middle East and North Africa</c:v>
                </c:pt>
              </c:strCache>
            </c:strRef>
          </c:cat>
          <c:val>
            <c:numRef>
              <c:f>'New Infections_15-19_Regions'!$B$39:$B$46</c:f>
              <c:numCache>
                <c:formatCode>General</c:formatCode>
                <c:ptCount val="8"/>
                <c:pt idx="0">
                  <c:v>103694</c:v>
                </c:pt>
                <c:pt idx="1">
                  <c:v>32900.199999999997</c:v>
                </c:pt>
                <c:pt idx="2">
                  <c:v>25213.200000000001</c:v>
                </c:pt>
                <c:pt idx="3">
                  <c:v>24844.7</c:v>
                </c:pt>
                <c:pt idx="4">
                  <c:v>17306.2</c:v>
                </c:pt>
                <c:pt idx="5">
                  <c:v>11991.1</c:v>
                </c:pt>
                <c:pt idx="6">
                  <c:v>5219.7700000000004</c:v>
                </c:pt>
                <c:pt idx="7">
                  <c:v>2358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Central and Eastern Europe and the Commonwealth of Independent States, 2014</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541540410896914"/>
          <c:y val="0.35685805822787431"/>
          <c:w val="0.52836390623585849"/>
          <c:h val="0.56332907776299557"/>
        </c:manualLayout>
      </c:layout>
      <c:pieChart>
        <c:varyColors val="1"/>
        <c:ser>
          <c:idx val="0"/>
          <c:order val="0"/>
          <c:tx>
            <c:strRef>
              <c:f>'New Infections_15-19_Region'!$B$38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Lbls>
            <c:dLbl>
              <c:idx val="0"/>
              <c:tx>
                <c:rich>
                  <a:bodyPr/>
                  <a:lstStyle/>
                  <a:p>
                    <a:fld id="{7D1F4856-991C-4C44-B722-DEE5FE05EECF}" type="CATEGORYNAME">
                      <a:rPr lang="en-US"/>
                      <a:pPr/>
                      <a:t>[CATEGORY NAME]</a:t>
                    </a:fld>
                    <a:r>
                      <a:rPr lang="en-US" baseline="0"/>
                      <a:t> ... </a:t>
                    </a:r>
                    <a:fld id="{1FF5C7FB-8BBC-4E37-9F35-50546F551938}"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1900BA-32D6-444C-82F2-58BE46D68B11}" type="CATEGORYNAME">
                      <a:rPr lang="en-US"/>
                      <a:pPr/>
                      <a:t>[CATEGORY NAME]</a:t>
                    </a:fld>
                    <a:r>
                      <a:rPr lang="en-US" baseline="0"/>
                      <a:t> ... </a:t>
                    </a:r>
                    <a:fld id="{3077E082-6B6D-40D8-86C2-B961E777941F}"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1B3B4D6A-E4C8-41FB-A3E5-1E5D5ED734ED}" type="CATEGORYNAME">
                      <a:rPr lang="en-US"/>
                      <a:pPr/>
                      <a:t>[CATEGORY NAME]</a:t>
                    </a:fld>
                    <a:r>
                      <a:rPr lang="en-US" baseline="0"/>
                      <a:t> ... </a:t>
                    </a:r>
                    <a:fld id="{D6D04EAF-44C0-4864-9836-4A7EB0A39B21}"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6F8750F6-8A2E-46D1-8ACE-165F660BB821}" type="CATEGORYNAME">
                      <a:rPr lang="en-US"/>
                      <a:pPr/>
                      <a:t>[CATEGORY NAME]</a:t>
                    </a:fld>
                    <a:r>
                      <a:rPr lang="en-US" baseline="0"/>
                      <a:t> &lt;200 </a:t>
                    </a:r>
                    <a:fld id="{23470268-D843-40F3-8852-08052F6DC281}"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A3FB8D25-ED98-41D3-A3DD-95BDFB7F4C49}" type="CATEGORYNAME">
                      <a:rPr lang="en-US"/>
                      <a:pPr/>
                      <a:t>[CATEGORY NAME]</a:t>
                    </a:fld>
                    <a:r>
                      <a:rPr lang="en-US" baseline="0"/>
                      <a:t> &lt;200 </a:t>
                    </a:r>
                    <a:fld id="{C6EABE70-3B87-4FCB-90B4-310C2DA6788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EA172F9C-819A-447C-8C86-503CCDAB4CD2}" type="CATEGORYNAME">
                      <a:rPr lang="en-US"/>
                      <a:pPr/>
                      <a:t>[CATEGORY NAME]</a:t>
                    </a:fld>
                    <a:r>
                      <a:rPr lang="en-US" baseline="0"/>
                      <a:t> &lt;100 </a:t>
                    </a:r>
                    <a:fld id="{2645162D-0042-45F4-8331-0CDE6E78093E}"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E62C3478-2066-4CD4-A2C3-BD6F72B0B95D}" type="CATEGORYNAME">
                      <a:rPr lang="en-US"/>
                      <a:pPr/>
                      <a:t>[CATEGORY NAME]</a:t>
                    </a:fld>
                    <a:r>
                      <a:rPr lang="en-US" baseline="0"/>
                      <a:t> &lt;100 </a:t>
                    </a:r>
                    <a:fld id="{A64D358C-F28D-412A-8FA5-220954F2424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434A1B5E-F743-4440-BCAD-29B518EA6048}" type="CATEGORYNAME">
                      <a:rPr lang="en-US"/>
                      <a:pPr/>
                      <a:t>[CATEGORY NAME]</a:t>
                    </a:fld>
                    <a:r>
                      <a:rPr lang="en-US" baseline="0"/>
                      <a:t> &lt;100 </a:t>
                    </a:r>
                    <a:fld id="{C24E624A-8E31-4154-8E01-11D4268019E5}"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layout>
                <c:manualLayout>
                  <c:x val="-0.17625905572235523"/>
                  <c:y val="-0.15603290550461385"/>
                </c:manualLayout>
              </c:layout>
              <c:tx>
                <c:rich>
                  <a:bodyPr/>
                  <a:lstStyle/>
                  <a:p>
                    <a:fld id="{DB6DC185-FB00-4AFA-B09B-D67ABFB678C3}" type="CATEGORYNAME">
                      <a:rPr lang="en-US"/>
                      <a:pPr/>
                      <a:t>[CATEGORY NAME]</a:t>
                    </a:fld>
                    <a:r>
                      <a:rPr lang="en-US" baseline="0"/>
                      <a:t> &lt;100 </a:t>
                    </a:r>
                    <a:fld id="{521E3557-1BAF-4940-8A29-3558CF380E8D}"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D983FD2E-643F-4311-BB99-F9870BEE6265}" type="CATEGORYNAME">
                      <a:rPr lang="en-US"/>
                      <a:pPr/>
                      <a:t>[CATEGORY NAME]</a:t>
                    </a:fld>
                    <a:r>
                      <a:rPr lang="en-US" baseline="0"/>
                      <a:t> ... </a:t>
                    </a:r>
                    <a:fld id="{30FA4D12-4949-4865-AD20-0300DEC392CB}"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layout>
                <c:manualLayout>
                  <c:x val="-6.0912570766146187E-2"/>
                  <c:y val="-0.12788087754136537"/>
                </c:manualLayout>
              </c:layout>
              <c:tx>
                <c:rich>
                  <a:bodyPr/>
                  <a:lstStyle/>
                  <a:p>
                    <a:fld id="{178411EF-6768-44D2-B205-851D73737FB8}" type="CATEGORYNAME">
                      <a:rPr lang="en-US"/>
                      <a:pPr/>
                      <a:t>[CATEGORY NAME]</a:t>
                    </a:fld>
                    <a:r>
                      <a:rPr lang="en-US" baseline="0"/>
                      <a:t> &lt;100 </a:t>
                    </a:r>
                    <a:fld id="{7D9B3BFD-4F53-4424-853A-8E151F86A1E7}"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30CA42A1-41A4-4E96-9A0F-964B13B37ADC}" type="CATEGORYNAME">
                      <a:rPr lang="en-US"/>
                      <a:pPr/>
                      <a:t>[CATEGORY NAME]</a:t>
                    </a:fld>
                    <a:r>
                      <a:rPr lang="en-US" baseline="0"/>
                      <a:t> &lt;100 </a:t>
                    </a:r>
                    <a:fld id="{22B1969B-CA17-449F-B531-271C26CB661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517A9B5A-5053-48F9-B50D-046CBFAE7822}" type="CATEGORYNAME">
                      <a:rPr lang="en-US"/>
                      <a:pPr/>
                      <a:t>[CATEGORY NAME]</a:t>
                    </a:fld>
                    <a:r>
                      <a:rPr lang="en-US" baseline="0"/>
                      <a:t> &lt;100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layout>
                <c:manualLayout>
                  <c:x val="0.2058139762192531"/>
                  <c:y val="-0.1426188445715563"/>
                </c:manualLayout>
              </c:layout>
              <c:tx>
                <c:rich>
                  <a:bodyPr/>
                  <a:lstStyle/>
                  <a:p>
                    <a:fld id="{E951F050-65BE-4D1A-949B-F063DEA39201}"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E0BAE1DF-B861-42EA-A3FB-40B4E1A7EBDE}"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layout>
                <c:manualLayout>
                  <c:x val="0.32825930676699044"/>
                  <c:y val="-0.14568509499451116"/>
                </c:manualLayout>
              </c:layout>
              <c:tx>
                <c:rich>
                  <a:bodyPr/>
                  <a:lstStyle/>
                  <a:p>
                    <a:fld id="{85FBE7DF-C969-455D-99D8-BCCB8BCB62D7}"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0.22095337874771939"/>
                  <c:y val="7.6790228173615176E-3"/>
                </c:manualLayout>
              </c:layout>
              <c:tx>
                <c:rich>
                  <a:bodyPr/>
                  <a:lstStyle/>
                  <a:p>
                    <a:fld id="{866CBFB9-CDB5-4F95-B722-8F2736C02767}"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0.25440713413588245"/>
                  <c:y val="-7.9722970314310956E-2"/>
                </c:manualLayout>
              </c:layout>
              <c:tx>
                <c:rich>
                  <a:bodyPr/>
                  <a:lstStyle/>
                  <a:p>
                    <a:fld id="{9F056438-9832-4B04-8DB6-65A363509DE2}"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layout>
                <c:manualLayout>
                  <c:x val="0.18151232639447731"/>
                  <c:y val="-3.9951281725441441E-2"/>
                </c:manualLayout>
              </c:layout>
              <c:tx>
                <c:rich>
                  <a:bodyPr/>
                  <a:lstStyle/>
                  <a:p>
                    <a:fld id="{5E33ECEB-4E00-4484-A752-D3A54E7D427F}"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layout>
                <c:manualLayout>
                  <c:x val="0.37317843820546592"/>
                  <c:y val="4.1882099325874682E-3"/>
                </c:manualLayout>
              </c:layout>
              <c:tx>
                <c:rich>
                  <a:bodyPr/>
                  <a:lstStyle/>
                  <a:p>
                    <a:fld id="{03D321A2-C5E9-4F36-A8A7-DAE0E7E06295}"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Infections_15-19_Region'!$A$39:$A$58</c:f>
              <c:strCache>
                <c:ptCount val="20"/>
                <c:pt idx="0">
                  <c:v>Russian Federation</c:v>
                </c:pt>
                <c:pt idx="1">
                  <c:v>Ukraine</c:v>
                </c:pt>
                <c:pt idx="2">
                  <c:v>Turkey</c:v>
                </c:pt>
                <c:pt idx="3">
                  <c:v>Azerbaijan</c:v>
                </c:pt>
                <c:pt idx="4">
                  <c:v>Tajikistan</c:v>
                </c:pt>
                <c:pt idx="5">
                  <c:v>Belarus</c:v>
                </c:pt>
                <c:pt idx="6">
                  <c:v>Kazakhstan</c:v>
                </c:pt>
                <c:pt idx="7">
                  <c:v>Georgia</c:v>
                </c:pt>
                <c:pt idx="8">
                  <c:v>Republic of Moldova</c:v>
                </c:pt>
                <c:pt idx="9">
                  <c:v>Romania</c:v>
                </c:pt>
                <c:pt idx="10">
                  <c:v>Armenia</c:v>
                </c:pt>
                <c:pt idx="11">
                  <c:v>Kyrgyzstan</c:v>
                </c:pt>
                <c:pt idx="12">
                  <c:v>Uzbekistan</c:v>
                </c:pt>
                <c:pt idx="13">
                  <c:v>Bulgaria</c:v>
                </c:pt>
                <c:pt idx="14">
                  <c:v>Serbia</c:v>
                </c:pt>
                <c:pt idx="15">
                  <c:v>Albania</c:v>
                </c:pt>
                <c:pt idx="16">
                  <c:v>Croatia</c:v>
                </c:pt>
                <c:pt idx="17">
                  <c:v>Bosnia and Herzegovina</c:v>
                </c:pt>
                <c:pt idx="18">
                  <c:v>Montenegro</c:v>
                </c:pt>
                <c:pt idx="19">
                  <c:v>The former Yugoslav Republic of Macedonia</c:v>
                </c:pt>
              </c:strCache>
            </c:strRef>
          </c:cat>
          <c:val>
            <c:numRef>
              <c:f>'New Infections_15-19_Region'!$B$39:$B$58</c:f>
              <c:numCache>
                <c:formatCode>General</c:formatCode>
                <c:ptCount val="20"/>
                <c:pt idx="0">
                  <c:v>3124.79</c:v>
                </c:pt>
                <c:pt idx="1">
                  <c:v>1068.31</c:v>
                </c:pt>
                <c:pt idx="2">
                  <c:v>199.81</c:v>
                </c:pt>
                <c:pt idx="3">
                  <c:v>133.94</c:v>
                </c:pt>
                <c:pt idx="4">
                  <c:v>113.56</c:v>
                </c:pt>
                <c:pt idx="5">
                  <c:v>87.69</c:v>
                </c:pt>
                <c:pt idx="6">
                  <c:v>86.06</c:v>
                </c:pt>
                <c:pt idx="7">
                  <c:v>77.22</c:v>
                </c:pt>
                <c:pt idx="8">
                  <c:v>61.39</c:v>
                </c:pt>
                <c:pt idx="9">
                  <c:v>56.82</c:v>
                </c:pt>
                <c:pt idx="10">
                  <c:v>45.95</c:v>
                </c:pt>
                <c:pt idx="11">
                  <c:v>45.6</c:v>
                </c:pt>
                <c:pt idx="12">
                  <c:v>24.86</c:v>
                </c:pt>
                <c:pt idx="13">
                  <c:v>24.18</c:v>
                </c:pt>
                <c:pt idx="14">
                  <c:v>23.67</c:v>
                </c:pt>
                <c:pt idx="15">
                  <c:v>22.59</c:v>
                </c:pt>
                <c:pt idx="16">
                  <c:v>13.41</c:v>
                </c:pt>
                <c:pt idx="17">
                  <c:v>6.99</c:v>
                </c:pt>
                <c:pt idx="18">
                  <c:v>2.2799999999999998</c:v>
                </c:pt>
                <c:pt idx="19">
                  <c:v>0.65069999999999995</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Estimated number of new HIV infections among children aged 0–14, adolescents aged 15–19 and young people aged 20–24, Central and Eastern Europe and the Commonwealth of Independent States</a:t>
            </a:r>
            <a:r>
              <a:rPr lang="en-US" sz="1600" baseline="0"/>
              <a:t>,</a:t>
            </a:r>
            <a:r>
              <a:rPr lang="en-US" sz="1600"/>
              <a:t> 2001–2014 </a:t>
            </a:r>
          </a:p>
        </c:rich>
      </c:tx>
      <c:overlay val="0"/>
      <c:spPr>
        <a:noFill/>
        <a:ln>
          <a:noFill/>
        </a:ln>
        <a:effectLst/>
      </c:spPr>
      <c:txPr>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'New Infects trend_ados_Region'!$B$35</c:f>
              <c:strCache>
                <c:ptCount val="1"/>
                <c:pt idx="0">
                  <c:v>Children aged 0-14</c:v>
                </c:pt>
              </c:strCache>
            </c:strRef>
          </c:tx>
          <c:spPr>
            <a:ln w="22225" cap="rnd">
              <a:solidFill>
                <a:schemeClr val="accent1"/>
              </a:solidFill>
              <a:round/>
            </a:ln>
            <a:effectLst/>
          </c:spPr>
          <c:marker>
            <c:symbol val="none"/>
          </c:marker>
          <c:cat>
            <c:numRef>
              <c:f>'New Infects trend_ados_Region'!$A$36:$A$49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trend_ados_Region'!$B$36:$B$49</c:f>
              <c:numCache>
                <c:formatCode>General</c:formatCode>
                <c:ptCount val="14"/>
                <c:pt idx="0">
                  <c:v>2034.45</c:v>
                </c:pt>
                <c:pt idx="1">
                  <c:v>2313.77</c:v>
                </c:pt>
                <c:pt idx="2">
                  <c:v>2626.29</c:v>
                </c:pt>
                <c:pt idx="3">
                  <c:v>2330.42</c:v>
                </c:pt>
                <c:pt idx="4">
                  <c:v>2286.56</c:v>
                </c:pt>
                <c:pt idx="5">
                  <c:v>2540.81</c:v>
                </c:pt>
                <c:pt idx="6">
                  <c:v>2527.04</c:v>
                </c:pt>
                <c:pt idx="7">
                  <c:v>1863.02</c:v>
                </c:pt>
                <c:pt idx="8">
                  <c:v>1705.64</c:v>
                </c:pt>
                <c:pt idx="9">
                  <c:v>1941.92</c:v>
                </c:pt>
                <c:pt idx="10">
                  <c:v>1905.1</c:v>
                </c:pt>
                <c:pt idx="11">
                  <c:v>1775.59</c:v>
                </c:pt>
                <c:pt idx="12">
                  <c:v>1605.39</c:v>
                </c:pt>
                <c:pt idx="13">
                  <c:v>1233.4000000000001</c:v>
                </c:pt>
              </c:numCache>
            </c:numRef>
          </c:val>
          <c:smooth val="0"/>
        </c:ser>
        <c:ser>
          <c:idx val="1"/>
          <c:order val="1"/>
          <c:tx>
            <c:strRef>
              <c:f>'New Infects trend_ados_Region'!$C$35</c:f>
              <c:strCache>
                <c:ptCount val="1"/>
                <c:pt idx="0">
                  <c:v>Adolescents aged 15-19</c:v>
                </c:pt>
              </c:strCache>
            </c:strRef>
          </c:tx>
          <c:spPr>
            <a:ln w="22225" cap="rnd">
              <a:solidFill>
                <a:schemeClr val="accent2"/>
              </a:solidFill>
              <a:round/>
            </a:ln>
            <a:effectLst/>
          </c:spPr>
          <c:marker>
            <c:symbol val="none"/>
          </c:marker>
          <c:cat>
            <c:numRef>
              <c:f>'New Infects trend_ados_Region'!$A$36:$A$49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trend_ados_Region'!$C$36:$C$49</c:f>
              <c:numCache>
                <c:formatCode>General</c:formatCode>
                <c:ptCount val="14"/>
                <c:pt idx="0">
                  <c:v>9298.27</c:v>
                </c:pt>
                <c:pt idx="1">
                  <c:v>9013.35</c:v>
                </c:pt>
                <c:pt idx="2">
                  <c:v>9182.39</c:v>
                </c:pt>
                <c:pt idx="3">
                  <c:v>9109.65</c:v>
                </c:pt>
                <c:pt idx="4">
                  <c:v>8803.01</c:v>
                </c:pt>
                <c:pt idx="5">
                  <c:v>7912.56</c:v>
                </c:pt>
                <c:pt idx="6">
                  <c:v>7515.66</c:v>
                </c:pt>
                <c:pt idx="7">
                  <c:v>6843.41</c:v>
                </c:pt>
                <c:pt idx="8">
                  <c:v>6370.92</c:v>
                </c:pt>
                <c:pt idx="9">
                  <c:v>5942.75</c:v>
                </c:pt>
                <c:pt idx="10">
                  <c:v>5707.13</c:v>
                </c:pt>
                <c:pt idx="11">
                  <c:v>5449.96</c:v>
                </c:pt>
                <c:pt idx="12">
                  <c:v>5280.19</c:v>
                </c:pt>
                <c:pt idx="13">
                  <c:v>5219.7700000000004</c:v>
                </c:pt>
              </c:numCache>
            </c:numRef>
          </c:val>
          <c:smooth val="0"/>
        </c:ser>
        <c:ser>
          <c:idx val="2"/>
          <c:order val="2"/>
          <c:tx>
            <c:strRef>
              <c:f>'New Infects trend_ados_Region'!$D$35</c:f>
              <c:strCache>
                <c:ptCount val="1"/>
                <c:pt idx="0">
                  <c:v>Young people aged 20-24</c:v>
                </c:pt>
              </c:strCache>
            </c:strRef>
          </c:tx>
          <c:spPr>
            <a:ln w="22225" cap="rnd">
              <a:solidFill>
                <a:schemeClr val="accent3"/>
              </a:solidFill>
              <a:round/>
            </a:ln>
            <a:effectLst/>
          </c:spPr>
          <c:marker>
            <c:symbol val="none"/>
          </c:marker>
          <c:cat>
            <c:numRef>
              <c:f>'New Infects trend_ados_Region'!$A$36:$A$49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trend_ados_Region'!$D$36:$D$49</c:f>
              <c:numCache>
                <c:formatCode>General</c:formatCode>
                <c:ptCount val="14"/>
                <c:pt idx="0">
                  <c:v>19466.7</c:v>
                </c:pt>
                <c:pt idx="1">
                  <c:v>18998.3</c:v>
                </c:pt>
                <c:pt idx="2">
                  <c:v>19553.2</c:v>
                </c:pt>
                <c:pt idx="3">
                  <c:v>20156.099999999999</c:v>
                </c:pt>
                <c:pt idx="4">
                  <c:v>20491.900000000001</c:v>
                </c:pt>
                <c:pt idx="5">
                  <c:v>19192</c:v>
                </c:pt>
                <c:pt idx="6">
                  <c:v>19366.599999999999</c:v>
                </c:pt>
                <c:pt idx="7">
                  <c:v>18788.7</c:v>
                </c:pt>
                <c:pt idx="8">
                  <c:v>18708.7</c:v>
                </c:pt>
                <c:pt idx="9">
                  <c:v>18402.3</c:v>
                </c:pt>
                <c:pt idx="10">
                  <c:v>17867.5</c:v>
                </c:pt>
                <c:pt idx="11">
                  <c:v>17048.5</c:v>
                </c:pt>
                <c:pt idx="12">
                  <c:v>16137.4</c:v>
                </c:pt>
                <c:pt idx="13">
                  <c:v>15315.3</c:v>
                </c:pt>
              </c:numCache>
            </c:numRef>
          </c:val>
          <c:smooth val="0"/>
        </c:ser>
        <c:dLbls>
          <c:showLegendKey val="0"/>
          <c:showVal val="0"/>
          <c:showCatName val="0"/>
          <c:showSerName val="0"/>
          <c:showPercent val="0"/>
          <c:showBubbleSize val="0"/>
        </c:dLbls>
        <c:smooth val="0"/>
        <c:axId val="404545520"/>
        <c:axId val="404544344"/>
      </c:lineChart>
      <c:catAx>
        <c:axId val="40454552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404544344"/>
        <c:crosses val="autoZero"/>
        <c:auto val="1"/>
        <c:lblAlgn val="ctr"/>
        <c:lblOffset val="100"/>
        <c:noMultiLvlLbl val="0"/>
      </c:catAx>
      <c:valAx>
        <c:axId val="404544344"/>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404545520"/>
        <c:crosses val="autoZero"/>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6.1920784272580215E-2"/>
          <c:y val="0.15830061242344706"/>
          <c:w val="0.91592068549848238"/>
          <c:h val="6.510267733246524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a:t>
            </a:r>
            <a:r>
              <a:rPr lang="en-US" baseline="0"/>
              <a:t> n</a:t>
            </a:r>
            <a:r>
              <a:rPr lang="en-US"/>
              <a:t>umber of AIDS-related deaths</a:t>
            </a:r>
            <a:r>
              <a:rPr lang="en-US" baseline="0"/>
              <a:t>, by 5-year age groups, Central and Eastern Europe and the Commonwealth of Independent States, 2001-2014</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'AIDS Deaths_by age grps_Region'!$A$32</c:f>
              <c:strCache>
                <c:ptCount val="1"/>
                <c:pt idx="0">
                  <c:v>Age 0-4</c:v>
                </c:pt>
              </c:strCache>
            </c:strRef>
          </c:tx>
          <c:spPr>
            <a:ln w="22225" cap="rnd">
              <a:solidFill>
                <a:schemeClr val="accent1"/>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grps_Region'!$B$32:$O$32</c:f>
              <c:numCache>
                <c:formatCode>General</c:formatCode>
                <c:ptCount val="14"/>
                <c:pt idx="0">
                  <c:v>943.61900000000003</c:v>
                </c:pt>
                <c:pt idx="1">
                  <c:v>1077.73</c:v>
                </c:pt>
                <c:pt idx="2">
                  <c:v>1209.8800000000001</c:v>
                </c:pt>
                <c:pt idx="3">
                  <c:v>1174.5</c:v>
                </c:pt>
                <c:pt idx="4">
                  <c:v>1103.54</c:v>
                </c:pt>
                <c:pt idx="5">
                  <c:v>1152.6600000000001</c:v>
                </c:pt>
                <c:pt idx="6">
                  <c:v>1139</c:v>
                </c:pt>
                <c:pt idx="7">
                  <c:v>1008.1099999999999</c:v>
                </c:pt>
                <c:pt idx="8">
                  <c:v>860.96799999999996</c:v>
                </c:pt>
                <c:pt idx="9">
                  <c:v>734.11800000000005</c:v>
                </c:pt>
                <c:pt idx="10">
                  <c:v>739.04899999999998</c:v>
                </c:pt>
                <c:pt idx="11">
                  <c:v>738.65099999999995</c:v>
                </c:pt>
                <c:pt idx="12">
                  <c:v>662.45500000000004</c:v>
                </c:pt>
                <c:pt idx="13">
                  <c:v>420.40199999999999</c:v>
                </c:pt>
              </c:numCache>
            </c:numRef>
          </c:val>
          <c:smooth val="0"/>
        </c:ser>
        <c:ser>
          <c:idx val="4"/>
          <c:order val="1"/>
          <c:tx>
            <c:strRef>
              <c:f>'AIDS Deaths_by age grps_Region'!$A$33</c:f>
              <c:strCache>
                <c:ptCount val="1"/>
                <c:pt idx="0">
                  <c:v>Age 5-9</c:v>
                </c:pt>
              </c:strCache>
            </c:strRef>
          </c:tx>
          <c:spPr>
            <a:ln w="22225" cap="rnd">
              <a:solidFill>
                <a:schemeClr val="accent5"/>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grps_Region'!$B$33:$O$33</c:f>
              <c:numCache>
                <c:formatCode>General</c:formatCode>
                <c:ptCount val="14"/>
                <c:pt idx="0">
                  <c:v>40.566800000000001</c:v>
                </c:pt>
                <c:pt idx="1">
                  <c:v>50.074100000000001</c:v>
                </c:pt>
                <c:pt idx="2">
                  <c:v>63.126199999999997</c:v>
                </c:pt>
                <c:pt idx="3">
                  <c:v>82.559700000000007</c:v>
                </c:pt>
                <c:pt idx="4">
                  <c:v>99.816800000000001</c:v>
                </c:pt>
                <c:pt idx="5">
                  <c:v>124.268</c:v>
                </c:pt>
                <c:pt idx="6">
                  <c:v>146.68299999999999</c:v>
                </c:pt>
                <c:pt idx="7">
                  <c:v>158.279</c:v>
                </c:pt>
                <c:pt idx="8">
                  <c:v>165.881</c:v>
                </c:pt>
                <c:pt idx="9">
                  <c:v>169.21899999999999</c:v>
                </c:pt>
                <c:pt idx="10">
                  <c:v>163.39099999999999</c:v>
                </c:pt>
                <c:pt idx="11">
                  <c:v>150.46100000000001</c:v>
                </c:pt>
                <c:pt idx="12">
                  <c:v>146.22399999999999</c:v>
                </c:pt>
                <c:pt idx="13">
                  <c:v>142.81100000000001</c:v>
                </c:pt>
              </c:numCache>
            </c:numRef>
          </c:val>
          <c:smooth val="0"/>
        </c:ser>
        <c:ser>
          <c:idx val="1"/>
          <c:order val="2"/>
          <c:tx>
            <c:strRef>
              <c:f>'AIDS Deaths_by age grps_Region'!$A$34</c:f>
              <c:strCache>
                <c:ptCount val="1"/>
                <c:pt idx="0">
                  <c:v>Age 10-14</c:v>
                </c:pt>
              </c:strCache>
            </c:strRef>
          </c:tx>
          <c:spPr>
            <a:ln w="22225" cap="rnd">
              <a:solidFill>
                <a:schemeClr val="accent2"/>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grps_Region'!$B$34:$O$34</c:f>
              <c:numCache>
                <c:formatCode>General</c:formatCode>
                <c:ptCount val="14"/>
                <c:pt idx="0">
                  <c:v>12.853</c:v>
                </c:pt>
                <c:pt idx="1">
                  <c:v>16.548400000000001</c:v>
                </c:pt>
                <c:pt idx="2">
                  <c:v>21.191500000000001</c:v>
                </c:pt>
                <c:pt idx="3">
                  <c:v>28.084599999999998</c:v>
                </c:pt>
                <c:pt idx="4">
                  <c:v>36.884500000000003</c:v>
                </c:pt>
                <c:pt idx="5">
                  <c:v>44.3401</c:v>
                </c:pt>
                <c:pt idx="6">
                  <c:v>54.753099999999996</c:v>
                </c:pt>
                <c:pt idx="7">
                  <c:v>65.109899999999996</c:v>
                </c:pt>
                <c:pt idx="8">
                  <c:v>80.489099999999993</c:v>
                </c:pt>
                <c:pt idx="9">
                  <c:v>93.722700000000003</c:v>
                </c:pt>
                <c:pt idx="10">
                  <c:v>110.084</c:v>
                </c:pt>
                <c:pt idx="11">
                  <c:v>124.47200000000001</c:v>
                </c:pt>
                <c:pt idx="12">
                  <c:v>133.95699999999999</c:v>
                </c:pt>
                <c:pt idx="13">
                  <c:v>139.477</c:v>
                </c:pt>
              </c:numCache>
            </c:numRef>
          </c:val>
          <c:smooth val="0"/>
        </c:ser>
        <c:ser>
          <c:idx val="2"/>
          <c:order val="3"/>
          <c:tx>
            <c:strRef>
              <c:f>'AIDS Deaths_by age grps_Region'!$A$35</c:f>
              <c:strCache>
                <c:ptCount val="1"/>
                <c:pt idx="0">
                  <c:v>Age 15-19</c:v>
                </c:pt>
              </c:strCache>
            </c:strRef>
          </c:tx>
          <c:spPr>
            <a:ln w="22225" cap="rnd">
              <a:solidFill>
                <a:schemeClr val="accent3"/>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grps_Region'!$B$35:$O$35</c:f>
              <c:numCache>
                <c:formatCode>General</c:formatCode>
                <c:ptCount val="14"/>
                <c:pt idx="0">
                  <c:v>117.045</c:v>
                </c:pt>
                <c:pt idx="1">
                  <c:v>128.85599999999999</c:v>
                </c:pt>
                <c:pt idx="2">
                  <c:v>137.41300000000001</c:v>
                </c:pt>
                <c:pt idx="3">
                  <c:v>142.779</c:v>
                </c:pt>
                <c:pt idx="4">
                  <c:v>144.99799999999999</c:v>
                </c:pt>
                <c:pt idx="5">
                  <c:v>143.31200000000001</c:v>
                </c:pt>
                <c:pt idx="6">
                  <c:v>138.648</c:v>
                </c:pt>
                <c:pt idx="7">
                  <c:v>132.87</c:v>
                </c:pt>
                <c:pt idx="8">
                  <c:v>129.82499999999999</c:v>
                </c:pt>
                <c:pt idx="9">
                  <c:v>130.00200000000001</c:v>
                </c:pt>
                <c:pt idx="10">
                  <c:v>132.91999999999999</c:v>
                </c:pt>
                <c:pt idx="11">
                  <c:v>138.96700000000001</c:v>
                </c:pt>
                <c:pt idx="12">
                  <c:v>138.43199999999999</c:v>
                </c:pt>
                <c:pt idx="13">
                  <c:v>145.15199999999999</c:v>
                </c:pt>
              </c:numCache>
            </c:numRef>
          </c:val>
          <c:smooth val="0"/>
        </c:ser>
        <c:ser>
          <c:idx val="3"/>
          <c:order val="4"/>
          <c:tx>
            <c:strRef>
              <c:f>'AIDS Deaths_by age grps_Region'!$A$36</c:f>
              <c:strCache>
                <c:ptCount val="1"/>
                <c:pt idx="0">
                  <c:v>Age 20-24</c:v>
                </c:pt>
              </c:strCache>
            </c:strRef>
          </c:tx>
          <c:spPr>
            <a:ln w="22225" cap="rnd">
              <a:solidFill>
                <a:schemeClr val="accent4"/>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grps_Region'!$B$36:$O$36</c:f>
              <c:numCache>
                <c:formatCode>General</c:formatCode>
                <c:ptCount val="14"/>
                <c:pt idx="0">
                  <c:v>806.41899999999998</c:v>
                </c:pt>
                <c:pt idx="1">
                  <c:v>907.73900000000015</c:v>
                </c:pt>
                <c:pt idx="2">
                  <c:v>995.15499999999997</c:v>
                </c:pt>
                <c:pt idx="3">
                  <c:v>1066.21</c:v>
                </c:pt>
                <c:pt idx="4">
                  <c:v>1123.24</c:v>
                </c:pt>
                <c:pt idx="5">
                  <c:v>1169.53</c:v>
                </c:pt>
                <c:pt idx="6">
                  <c:v>1186.8900000000001</c:v>
                </c:pt>
                <c:pt idx="7">
                  <c:v>1175.18</c:v>
                </c:pt>
                <c:pt idx="8">
                  <c:v>1143.44</c:v>
                </c:pt>
                <c:pt idx="9">
                  <c:v>1095.67</c:v>
                </c:pt>
                <c:pt idx="10">
                  <c:v>1044.69</c:v>
                </c:pt>
                <c:pt idx="11">
                  <c:v>975.75400000000002</c:v>
                </c:pt>
                <c:pt idx="12">
                  <c:v>872.90599999999984</c:v>
                </c:pt>
                <c:pt idx="13">
                  <c:v>789.01599999999996</c:v>
                </c:pt>
              </c:numCache>
            </c:numRef>
          </c:val>
          <c:smooth val="0"/>
        </c:ser>
        <c:dLbls>
          <c:showLegendKey val="0"/>
          <c:showVal val="0"/>
          <c:showCatName val="0"/>
          <c:showSerName val="0"/>
          <c:showPercent val="0"/>
          <c:showBubbleSize val="0"/>
        </c:dLbls>
        <c:smooth val="0"/>
        <c:axId val="463869184"/>
        <c:axId val="463868792"/>
      </c:lineChart>
      <c:catAx>
        <c:axId val="4638691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868792"/>
        <c:crosses val="autoZero"/>
        <c:auto val="1"/>
        <c:lblAlgn val="ctr"/>
        <c:lblOffset val="100"/>
        <c:noMultiLvlLbl val="0"/>
      </c:catAx>
      <c:valAx>
        <c:axId val="46386879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869184"/>
        <c:crosses val="autoZero"/>
        <c:crossBetween val="midCat"/>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800"/>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solidFill>
                <a:srgbClr val="00B0F0"/>
              </a:soli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07385F9F-0604-413D-96F8-467C4AA5C75A}" type="CATEGORYNAME">
                      <a:rPr lang="en-US"/>
                      <a:pPr/>
                      <a:t>[CATEGORY NAME]</a:t>
                    </a:fld>
                    <a:endParaRPr lang="en-US" baseline="0"/>
                  </a:p>
                  <a:p>
                    <a:r>
                      <a:rPr lang="en-US"/>
                      <a:t>2,800</a:t>
                    </a:r>
                    <a:endParaRPr lang="en-US" baseline="0"/>
                  </a:p>
                  <a:p>
                    <a:fld id="{6C7E0C84-D4E4-4C0B-BF8E-F10CEB491EF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7CCA2659-E9A0-4A00-A8AC-106D8412C4EA}" type="CATEGORYNAME">
                      <a:rPr lang="en-US"/>
                      <a:pPr/>
                      <a:t>[CATEGORY NAME]</a:t>
                    </a:fld>
                    <a:endParaRPr lang="en-US" baseline="0"/>
                  </a:p>
                  <a:p>
                    <a:r>
                      <a:rPr lang="en-US"/>
                      <a:t>1,700</a:t>
                    </a:r>
                    <a:endParaRPr lang="en-US" baseline="0"/>
                  </a:p>
                  <a:p>
                    <a:fld id="{E87B031F-5FDE-4033-9CA6-65D66882A3A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12B823F3-A4B5-4843-BBC4-77626D54316C}" type="CATEGORYNAME">
                      <a:rPr lang="en-US"/>
                      <a:pPr/>
                      <a:t>[CATEGORY NAME]</a:t>
                    </a:fld>
                    <a:endParaRPr lang="en-US" baseline="0"/>
                  </a:p>
                  <a:p>
                    <a:r>
                      <a:rPr lang="en-US"/>
                      <a:t>1,600</a:t>
                    </a:r>
                    <a:endParaRPr lang="en-US" baseline="0"/>
                  </a:p>
                  <a:p>
                    <a:fld id="{7FD4DF54-8829-47E7-BF02-C58EE9E3FA3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layout>
                <c:manualLayout>
                  <c:x val="-6.0184464647168916E-2"/>
                  <c:y val="1.9585538545082395E-2"/>
                </c:manualLayout>
              </c:layout>
              <c:tx>
                <c:rich>
                  <a:bodyPr/>
                  <a:lstStyle/>
                  <a:p>
                    <a:fld id="{0BF59F94-B5DB-435E-9C9C-77FF8D38E949}" type="CATEGORYNAME">
                      <a:rPr lang="en-US"/>
                      <a:pPr/>
                      <a:t>[CATEGORY NAME]</a:t>
                    </a:fld>
                    <a:endParaRPr lang="en-US" baseline="0"/>
                  </a:p>
                  <a:p>
                    <a:r>
                      <a:rPr lang="en-US"/>
                      <a:t>1,500</a:t>
                    </a:r>
                    <a:endParaRPr lang="en-US" baseline="0"/>
                  </a:p>
                  <a:p>
                    <a:fld id="{051F1637-522C-4848-9DE9-3C8BDD351F2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648D678F-D058-44EC-9048-BC806CB5E716}" type="CATEGORYNAME">
                      <a:rPr lang="en-US"/>
                      <a:pPr/>
                      <a:t>[CATEGORY NAME]</a:t>
                    </a:fld>
                    <a:endParaRPr lang="en-US" baseline="0"/>
                  </a:p>
                  <a:p>
                    <a:r>
                      <a:rPr lang="en-US" baseline="0"/>
                      <a:t>...</a:t>
                    </a:r>
                  </a:p>
                  <a:p>
                    <a:fld id="{2AE81E73-4926-40AF-88D2-F7CEC0ABD21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2E056369-266B-4E88-A47C-07025C653B58}" type="CATEGORYNAME">
                      <a:rPr lang="en-US"/>
                      <a:pPr/>
                      <a:t>[CATEGORY NAME]</a:t>
                    </a:fld>
                    <a:endParaRPr lang="en-US" baseline="0"/>
                  </a:p>
                  <a:p>
                    <a:r>
                      <a:rPr lang="en-US" baseline="0"/>
                      <a:t>1,400</a:t>
                    </a:r>
                  </a:p>
                  <a:p>
                    <a:fld id="{4DE4DAE5-114E-4FA5-8246-2278B2B2FE6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40EF607C-DD2D-4417-A7A9-A6E09559B709}" type="CATEGORYNAME">
                      <a:rPr lang="en-US"/>
                      <a:pPr/>
                      <a:t>[CATEGORY NAME]</a:t>
                    </a:fld>
                    <a:endParaRPr lang="en-US" baseline="0"/>
                  </a:p>
                  <a:p>
                    <a:r>
                      <a:rPr lang="en-US"/>
                      <a:t>1,200</a:t>
                    </a:r>
                    <a:endParaRPr lang="en-US" baseline="0"/>
                  </a:p>
                  <a:p>
                    <a:fld id="{E18E2EC7-075B-4624-8F5E-5BDB2F5EC55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8239E3E5-9F13-4A46-94B4-6E41ADF03BDF}" type="CATEGORYNAME">
                      <a:rPr lang="en-US"/>
                      <a:pPr/>
                      <a:t>[CATEGORY NAME]</a:t>
                    </a:fld>
                    <a:endParaRPr lang="en-US" baseline="0"/>
                  </a:p>
                  <a:p>
                    <a:r>
                      <a:rPr lang="en-US"/>
                      <a:t>1,100</a:t>
                    </a:r>
                    <a:endParaRPr lang="en-US" baseline="0"/>
                  </a:p>
                  <a:p>
                    <a:fld id="{3348D9BD-7751-4307-8FD2-CBB2719A5D5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C4A47283-51A0-4024-B4BB-0BDAA120D311}" type="CATEGORYNAME">
                      <a:rPr lang="en-US"/>
                      <a:pPr/>
                      <a:t>[CATEGORY NAME]</a:t>
                    </a:fld>
                    <a:endParaRPr lang="en-US" baseline="0"/>
                  </a:p>
                  <a:p>
                    <a:r>
                      <a:rPr lang="en-US"/>
                      <a:t>&lt;1,000</a:t>
                    </a:r>
                    <a:endParaRPr lang="en-US" baseline="0"/>
                  </a:p>
                  <a:p>
                    <a:fld id="{1F8DD129-D306-4FFA-A4F7-0B037E0DA5F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r>
                      <a:rPr lang="en-US"/>
                      <a:t>Ethiopia</a:t>
                    </a:r>
                  </a:p>
                  <a:p>
                    <a:r>
                      <a:rPr lang="en-US"/>
                      <a:t>&lt;1,000</a:t>
                    </a:r>
                  </a:p>
                  <a:p>
                    <a:r>
                      <a:rPr lang="en-US"/>
                      <a:t>4%</a:t>
                    </a:r>
                  </a:p>
                </c:rich>
              </c:tx>
              <c:dLblPos val="bestFit"/>
              <c:showLegendKey val="0"/>
              <c:showVal val="1"/>
              <c:showCatName val="1"/>
              <c:showSerName val="0"/>
              <c:showPercent val="1"/>
              <c:showBubbleSize val="0"/>
              <c:separator>
</c:separator>
              <c:extLst>
                <c:ext xmlns:c15="http://schemas.microsoft.com/office/drawing/2012/chart" uri="{CE6537A1-D6FC-4f65-9D91-7224C49458BB}"/>
              </c:extLst>
            </c:dLbl>
            <c:dLbl>
              <c:idx val="10"/>
              <c:layout>
                <c:manualLayout>
                  <c:x val="1.655618205386249E-2"/>
                  <c:y val="1.5620430581842835E-2"/>
                </c:manualLayout>
              </c:layout>
              <c:tx>
                <c:rich>
                  <a:bodyPr/>
                  <a:lstStyle/>
                  <a:p>
                    <a:r>
                      <a:rPr lang="en-US"/>
                      <a:t>Democratic Republic of the Congo &lt;1,000</a:t>
                    </a:r>
                  </a:p>
                  <a:p>
                    <a:r>
                      <a:rPr lang="en-US"/>
                      <a:t>4%</a:t>
                    </a:r>
                  </a:p>
                </c:rich>
              </c:tx>
              <c:dLblPos val="bestFit"/>
              <c:showLegendKey val="0"/>
              <c:showVal val="1"/>
              <c:showCatName val="1"/>
              <c:showSerName val="0"/>
              <c:showPercent val="1"/>
              <c:showBubbleSize val="0"/>
              <c:separator>
</c:separator>
              <c:extLst>
                <c:ext xmlns:c15="http://schemas.microsoft.com/office/drawing/2012/chart" uri="{CE6537A1-D6FC-4f65-9D91-7224C49458BB}"/>
              </c:extLst>
            </c:dLbl>
            <c:dLbl>
              <c:idx val="11"/>
              <c:layout>
                <c:manualLayout>
                  <c:x val="-2.0253004211330972E-2"/>
                  <c:y val="3.4596434901413339E-3"/>
                </c:manualLayout>
              </c:layout>
              <c:tx>
                <c:rich>
                  <a:bodyPr/>
                  <a:lstStyle/>
                  <a:p>
                    <a:r>
                      <a:rPr lang="en-US"/>
                      <a:t>Mozambique</a:t>
                    </a:r>
                  </a:p>
                  <a:p>
                    <a:r>
                      <a:rPr lang="en-US"/>
                      <a:t>&lt;1,000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extLst>
            </c:dLbl>
            <c:dLbl>
              <c:idx val="12"/>
              <c:layout>
                <c:manualLayout>
                  <c:x val="-8.8847491244916116E-2"/>
                  <c:y val="-2.2514755947283777E-2"/>
                </c:manualLayout>
              </c:layout>
              <c:tx>
                <c:rich>
                  <a:bodyPr/>
                  <a:lstStyle/>
                  <a:p>
                    <a:r>
                      <a:rPr lang="en-US"/>
                      <a:t>Viet Nam</a:t>
                    </a:r>
                  </a:p>
                  <a:p>
                    <a:r>
                      <a:rPr lang="en-US"/>
                      <a:t>&lt;500</a:t>
                    </a:r>
                    <a:endParaRPr lang="en-US" baseline="0"/>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extLst>
            </c:dLbl>
            <c:dLbl>
              <c:idx val="13"/>
              <c:tx>
                <c:rich>
                  <a:bodyPr/>
                  <a:lstStyle/>
                  <a:p>
                    <a:r>
                      <a:rPr lang="en-US"/>
                      <a:t>Côte d'Ivoire</a:t>
                    </a:r>
                    <a:endParaRPr lang="en-US" baseline="0"/>
                  </a:p>
                  <a:p>
                    <a:r>
                      <a:rPr lang="en-US"/>
                      <a:t>&lt;500</a:t>
                    </a:r>
                    <a:endParaRPr lang="en-US" baseline="0"/>
                  </a:p>
                  <a:p>
                    <a:fld id="{12C4E30D-E150-43F7-9584-4D7DDB3AB6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r>
                      <a:rPr lang="en-US"/>
                      <a:t>Cameroon</a:t>
                    </a:r>
                  </a:p>
                  <a:p>
                    <a:r>
                      <a:rPr lang="en-US"/>
                      <a:t>&lt;500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extLst>
            </c:dLbl>
            <c:dLbl>
              <c:idx val="15"/>
              <c:tx>
                <c:rich>
                  <a:bodyPr/>
                  <a:lstStyle/>
                  <a:p>
                    <a:r>
                      <a:rPr lang="en-US"/>
                      <a:t>Burkina Faso</a:t>
                    </a:r>
                  </a:p>
                  <a:p>
                    <a:r>
                      <a:rPr lang="en-US"/>
                      <a:t>&lt;500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extLst>
            </c:dLbl>
            <c:dLbl>
              <c:idx val="16"/>
              <c:layout>
                <c:manualLayout>
                  <c:x val="-8.8432106168086222E-2"/>
                  <c:y val="-0.17406341868798791"/>
                </c:manualLayout>
              </c:layout>
              <c:tx>
                <c:rich>
                  <a:bodyPr/>
                  <a:lstStyle/>
                  <a:p>
                    <a:fld id="{637A015C-6747-4A89-BAAB-FA6ADF7C1D45}" type="CATEGORYNAME">
                      <a:rPr lang="en-US"/>
                      <a:pPr/>
                      <a:t>[CATEGORY NAME]</a:t>
                    </a:fld>
                    <a:endParaRPr lang="en-US" baseline="0"/>
                  </a:p>
                  <a:p>
                    <a:r>
                      <a:rPr lang="en-US" sz="1200" b="0" i="0" u="none" strike="noStrike" kern="1200" baseline="0">
                        <a:solidFill>
                          <a:sysClr val="windowText" lastClr="000000">
                            <a:lumMod val="75000"/>
                            <a:lumOff val="25000"/>
                          </a:sysClr>
                        </a:solidFill>
                      </a:rPr>
                      <a:t>&lt;500</a:t>
                    </a:r>
                  </a:p>
                  <a:p>
                    <a:fld id="{CE9F1A3E-5B0A-4B95-9B34-1692AE7336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E67F4613-AA98-40E7-A4C9-0B1B85841FB5}" type="CATEGORYNAME">
                      <a:rPr lang="en-US"/>
                      <a:pPr/>
                      <a:t>[CATEGORY NAME]</a:t>
                    </a:fld>
                    <a:endParaRPr lang="en-US" baseline="0"/>
                  </a:p>
                  <a:p>
                    <a:r>
                      <a:rPr lang="en-US"/>
                      <a:t>...</a:t>
                    </a:r>
                    <a:endParaRPr lang="en-US" baseline="0"/>
                  </a:p>
                  <a:p>
                    <a:fld id="{57802416-A262-43CC-A8FF-3CAB638071A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9D4B13E6-880B-4742-8B30-0D8FE8A18170}" type="CATEGORYNAME">
                      <a:rPr lang="en-US"/>
                      <a:pPr/>
                      <a:t>[CATEGORY NAME]</a:t>
                    </a:fld>
                    <a:endParaRPr lang="en-US" baseline="0"/>
                  </a:p>
                  <a:p>
                    <a:r>
                      <a:rPr lang="en-US"/>
                      <a:t>...</a:t>
                    </a:r>
                    <a:endParaRPr lang="en-US" baseline="0"/>
                  </a:p>
                  <a:p>
                    <a:fld id="{2FF48987-FBE1-4C1B-BEDE-22FD111C4F4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layout>
                <c:manualLayout>
                  <c:x val="0.14429272899623519"/>
                  <c:y val="-0.14404520817075955"/>
                </c:manualLayout>
              </c:layout>
              <c:tx>
                <c:rich>
                  <a:bodyPr/>
                  <a:lstStyle/>
                  <a:p>
                    <a:fld id="{B2F6B04D-422D-4E2D-8D6E-1E589D517D80}" type="CATEGORYNAME">
                      <a:rPr lang="en-US"/>
                      <a:pPr/>
                      <a:t>[CATEGORY NAME]</a:t>
                    </a:fld>
                    <a:endParaRPr lang="en-US" baseline="0"/>
                  </a:p>
                  <a:p>
                    <a:r>
                      <a:rPr lang="en-US" sz="1200" b="0" i="0" u="none" strike="noStrike" kern="1200" baseline="0">
                        <a:solidFill>
                          <a:sysClr val="windowText" lastClr="000000">
                            <a:lumMod val="75000"/>
                            <a:lumOff val="25000"/>
                          </a:sysClr>
                        </a:solidFill>
                      </a:rPr>
                      <a:t>&lt;500</a:t>
                    </a:r>
                  </a:p>
                  <a:p>
                    <a:fld id="{64438014-7C08-4557-9B85-4985CBB36CD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1A75F8D5-7EF6-44D1-8F73-8671200FBBFD}" type="CATEGORYNAME">
                      <a:rPr lang="en-US"/>
                      <a:pPr/>
                      <a:t>[CATEGORY NAME]</a:t>
                    </a:fld>
                    <a:endParaRPr lang="en-US" baseline="0"/>
                  </a:p>
                  <a:p>
                    <a:r>
                      <a:rPr lang="en-US"/>
                      <a:t>2,900</a:t>
                    </a:r>
                    <a:endParaRPr lang="en-US" baseline="0"/>
                  </a:p>
                  <a:p>
                    <a:fld id="{65A07EC8-E727-4818-A3E6-1341DC94499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Deaths_10-19'!$B$40:$B$60</c:f>
              <c:strCache>
                <c:ptCount val="21"/>
                <c:pt idx="0">
                  <c:v>Uganda</c:v>
                </c:pt>
                <c:pt idx="1">
                  <c:v>Kenya</c:v>
                </c:pt>
                <c:pt idx="2">
                  <c:v>South Africa</c:v>
                </c:pt>
                <c:pt idx="3">
                  <c:v>United Republic of Tanzania</c:v>
                </c:pt>
                <c:pt idx="4">
                  <c:v>India</c:v>
                </c:pt>
                <c:pt idx="5">
                  <c:v>Nigeria</c:v>
                </c:pt>
                <c:pt idx="6">
                  <c:v>Zambia</c:v>
                </c:pt>
                <c:pt idx="7">
                  <c:v>Zimbabwe</c:v>
                </c:pt>
                <c:pt idx="8">
                  <c:v>Malawi</c:v>
                </c:pt>
                <c:pt idx="9">
                  <c:v>Ethiopia</c:v>
                </c:pt>
                <c:pt idx="10">
                  <c:v>Democratic Republic of the Congo</c:v>
                </c:pt>
                <c:pt idx="11">
                  <c:v>Mozambique</c:v>
                </c:pt>
                <c:pt idx="12">
                  <c:v>Viet Nam</c:v>
                </c:pt>
                <c:pt idx="13">
                  <c:v>Cote dIvoire</c:v>
                </c:pt>
                <c:pt idx="14">
                  <c:v>Cameroon</c:v>
                </c:pt>
                <c:pt idx="15">
                  <c:v>Burkina Faso</c:v>
                </c:pt>
                <c:pt idx="16">
                  <c:v>Rwanda</c:v>
                </c:pt>
                <c:pt idx="17">
                  <c:v>Brazil</c:v>
                </c:pt>
                <c:pt idx="18">
                  <c:v>United States of America</c:v>
                </c:pt>
                <c:pt idx="19">
                  <c:v>Cambodia</c:v>
                </c:pt>
                <c:pt idx="20">
                  <c:v>Rest of World</c:v>
                </c:pt>
              </c:strCache>
            </c:strRef>
          </c:cat>
          <c:val>
            <c:numRef>
              <c:f>'AIDS Deaths_10-19'!$C$40:$C$60</c:f>
              <c:numCache>
                <c:formatCode>General</c:formatCode>
                <c:ptCount val="21"/>
                <c:pt idx="0">
                  <c:v>2777</c:v>
                </c:pt>
                <c:pt idx="1">
                  <c:v>1728</c:v>
                </c:pt>
                <c:pt idx="2">
                  <c:v>1634</c:v>
                </c:pt>
                <c:pt idx="3">
                  <c:v>1459</c:v>
                </c:pt>
                <c:pt idx="4">
                  <c:v>1446.518</c:v>
                </c:pt>
                <c:pt idx="5">
                  <c:v>1421</c:v>
                </c:pt>
                <c:pt idx="6">
                  <c:v>1215</c:v>
                </c:pt>
                <c:pt idx="7">
                  <c:v>1135</c:v>
                </c:pt>
                <c:pt idx="8">
                  <c:v>926</c:v>
                </c:pt>
                <c:pt idx="9">
                  <c:v>827</c:v>
                </c:pt>
                <c:pt idx="10">
                  <c:v>770</c:v>
                </c:pt>
                <c:pt idx="11">
                  <c:v>530</c:v>
                </c:pt>
                <c:pt idx="12">
                  <c:v>425.08440000000002</c:v>
                </c:pt>
                <c:pt idx="13">
                  <c:v>356</c:v>
                </c:pt>
                <c:pt idx="14">
                  <c:v>351</c:v>
                </c:pt>
                <c:pt idx="15">
                  <c:v>341</c:v>
                </c:pt>
                <c:pt idx="16">
                  <c:v>267</c:v>
                </c:pt>
                <c:pt idx="17">
                  <c:v>263</c:v>
                </c:pt>
                <c:pt idx="18">
                  <c:v>214</c:v>
                </c:pt>
                <c:pt idx="19">
                  <c:v>206</c:v>
                </c:pt>
                <c:pt idx="20" formatCode="0">
                  <c:v>2934.125</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2014</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6">
                  <a:lumMod val="60000"/>
                  <a:lumOff val="40000"/>
                </a:schemeClr>
              </a:solidFill>
              <a:ln w="19050">
                <a:solidFill>
                  <a:schemeClr val="lt1"/>
                </a:solidFill>
              </a:ln>
              <a:effectLst/>
            </c:spPr>
          </c:dPt>
          <c:dPt>
            <c:idx val="3"/>
            <c:bubble3D val="0"/>
            <c:spPr>
              <a:solidFill>
                <a:schemeClr val="accent1">
                  <a:lumMod val="75000"/>
                </a:schemeClr>
              </a:solidFill>
              <a:ln w="19050">
                <a:solidFill>
                  <a:schemeClr val="lt1"/>
                </a:solidFill>
              </a:ln>
              <a:effectLst/>
            </c:spPr>
          </c:dPt>
          <c:dPt>
            <c:idx val="4"/>
            <c:bubble3D val="0"/>
            <c:spPr>
              <a:solidFill>
                <a:schemeClr val="bg1">
                  <a:lumMod val="75000"/>
                </a:schemeClr>
              </a:solidFill>
              <a:ln w="19050">
                <a:solidFill>
                  <a:schemeClr val="lt1"/>
                </a:solidFill>
              </a:ln>
              <a:effectLst/>
            </c:spPr>
          </c:dPt>
          <c:dPt>
            <c:idx val="5"/>
            <c:bubble3D val="0"/>
            <c:spPr>
              <a:solidFill>
                <a:srgbClr val="00B0F0"/>
              </a:solidFill>
              <a:ln w="19050">
                <a:solidFill>
                  <a:schemeClr val="lt1"/>
                </a:solidFill>
              </a:ln>
              <a:effectLst/>
            </c:spPr>
          </c:dPt>
          <c:dPt>
            <c:idx val="6"/>
            <c:bubble3D val="0"/>
            <c:spPr>
              <a:solidFill>
                <a:srgbClr val="FFC000"/>
              </a:solidFill>
              <a:ln w="19050">
                <a:solidFill>
                  <a:schemeClr val="lt1"/>
                </a:solidFill>
              </a:ln>
              <a:effectLst/>
            </c:spPr>
          </c:dPt>
          <c:dPt>
            <c:idx val="7"/>
            <c:bubble3D val="0"/>
            <c:spPr>
              <a:solidFill>
                <a:schemeClr val="accent5">
                  <a:lumMod val="60000"/>
                  <a:lumOff val="40000"/>
                </a:schemeClr>
              </a:solidFill>
              <a:ln w="19050">
                <a:solidFill>
                  <a:schemeClr val="lt1"/>
                </a:solidFill>
              </a:ln>
              <a:effectLst/>
            </c:spPr>
          </c:dPt>
          <c:dPt>
            <c:idx val="8"/>
            <c:bubble3D val="0"/>
            <c:spPr>
              <a:solidFill>
                <a:schemeClr val="accent2"/>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chemeClr val="accent6"/>
              </a:solidFill>
              <a:ln w="19050">
                <a:solidFill>
                  <a:schemeClr val="lt1"/>
                </a:solidFill>
              </a:ln>
              <a:effectLst/>
            </c:spPr>
          </c:dPt>
          <c:dPt>
            <c:idx val="11"/>
            <c:bubble3D val="0"/>
            <c:spPr>
              <a:solidFill>
                <a:schemeClr val="accent4"/>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solidFill>
                <a:schemeClr val="accent3">
                  <a:lumMod val="60000"/>
                  <a:lumOff val="40000"/>
                </a:schemeClr>
              </a:solidFill>
              <a:ln w="19050">
                <a:solidFill>
                  <a:schemeClr val="lt1"/>
                </a:solidFill>
              </a:ln>
              <a:effectLst/>
            </c:spPr>
          </c:dPt>
          <c:dPt>
            <c:idx val="14"/>
            <c:bubble3D val="0"/>
            <c:spPr>
              <a:solidFill>
                <a:schemeClr val="accent2">
                  <a:lumMod val="60000"/>
                  <a:lumOff val="40000"/>
                </a:schemeClr>
              </a:solidFill>
              <a:ln w="19050">
                <a:solidFill>
                  <a:schemeClr val="lt1"/>
                </a:solidFill>
              </a:ln>
              <a:effectLst/>
            </c:spPr>
          </c:dPt>
          <c:dPt>
            <c:idx val="15"/>
            <c:bubble3D val="0"/>
            <c:spPr>
              <a:solidFill>
                <a:schemeClr val="accent1"/>
              </a:soli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solidFill>
                <a:schemeClr val="accent4"/>
              </a:soli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48BE6822-1481-4BF5-8A15-41F63196C382}" type="CATEGORYNAME">
                      <a:rPr lang="en-US"/>
                      <a:pPr/>
                      <a:t>[CATEGORY NAME]</a:t>
                    </a:fld>
                    <a:r>
                      <a:rPr lang="en-US" baseline="0"/>
                      <a:t> 7,100 </a:t>
                    </a:r>
                    <a:fld id="{BDF75D8B-11F4-4DE0-820F-78F8DD6F90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D7D165FA-3532-4840-AD06-8433209CE789}" type="CATEGORYNAME">
                      <a:rPr lang="en-US"/>
                      <a:pPr/>
                      <a:t>[CATEGORY NAME]</a:t>
                    </a:fld>
                    <a:r>
                      <a:rPr lang="en-US" baseline="0"/>
                      <a:t> 6,400 </a:t>
                    </a:r>
                    <a:fld id="{CEC97052-CC23-4B7E-944D-FE7EE9172F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CAE5A557-431F-4BE4-B366-4B3E811828B5}" type="CATEGORYNAME">
                      <a:rPr lang="en-US"/>
                      <a:pPr/>
                      <a:t>[CATEGORY NAME]</a:t>
                    </a:fld>
                    <a:r>
                      <a:rPr lang="en-US" baseline="0"/>
                      <a:t> ... </a:t>
                    </a:r>
                    <a:fld id="{F4ECB109-A48D-48FA-B625-9D0BF11F527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BD98D13F-9B1C-4C80-9E03-2C5D6357311F}" type="CATEGORYNAME">
                      <a:rPr lang="en-US"/>
                      <a:pPr/>
                      <a:t>[CATEGORY NAME]</a:t>
                    </a:fld>
                    <a:r>
                      <a:rPr lang="en-US" baseline="0"/>
                      <a:t> 4,600 </a:t>
                    </a:r>
                    <a:fld id="{41926AA8-B637-4AF2-890E-84AFE1945B4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layout>
                <c:manualLayout>
                  <c:x val="-5.0986165941385782E-2"/>
                  <c:y val="-5.2816919849565144E-2"/>
                </c:manualLayout>
              </c:layout>
              <c:tx>
                <c:rich>
                  <a:bodyPr/>
                  <a:lstStyle/>
                  <a:p>
                    <a:fld id="{723FC773-C4C9-44BD-BABA-A50482B35B91}" type="CATEGORYNAME">
                      <a:rPr lang="en-US"/>
                      <a:pPr/>
                      <a:t>[CATEGORY NAME]</a:t>
                    </a:fld>
                    <a:r>
                      <a:rPr lang="en-US" baseline="0"/>
                      <a:t> 3,800 </a:t>
                    </a:r>
                    <a:fld id="{95A9DD3E-7A63-47E4-8C37-FD08B952B1B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49248C5D-90B3-4768-859D-BF49C3E5F006}" type="CATEGORYNAME">
                      <a:rPr lang="en-US"/>
                      <a:pPr/>
                      <a:t>[CATEGORY NAME]</a:t>
                    </a:fld>
                    <a:r>
                      <a:rPr lang="en-US" baseline="0"/>
                      <a:t> 3,500 </a:t>
                    </a:r>
                    <a:fld id="{5A252549-2173-4E47-8DFE-2C94CD29A48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45000B00-7FBE-41C0-BC78-6CE92B11030D}" type="CATEGORYNAME">
                      <a:rPr lang="en-US"/>
                      <a:pPr/>
                      <a:t>[CATEGORY NAME]</a:t>
                    </a:fld>
                    <a:r>
                      <a:rPr lang="en-US" baseline="0"/>
                      <a:t> 3,400 </a:t>
                    </a:r>
                    <a:fld id="{C133D665-76D8-4FA5-8631-1D0DE207DE9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2BE5B0BC-3369-4DD6-BDD1-3E13CD00049C}" type="CATEGORYNAME">
                      <a:rPr lang="en-US"/>
                      <a:pPr/>
                      <a:t>[CATEGORY NAME]</a:t>
                    </a:fld>
                    <a:r>
                      <a:rPr lang="en-US" baseline="0"/>
                      <a:t> 3,000 </a:t>
                    </a:r>
                    <a:fld id="{DB24CC7B-14A6-4BDC-AC99-8AF0DC0B61B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67FA00C1-E766-4EAC-9392-F692D955D4FE}" type="CATEGORYNAME">
                      <a:rPr lang="en-US"/>
                      <a:pPr/>
                      <a:t>[CATEGORY NAME]</a:t>
                    </a:fld>
                    <a:r>
                      <a:rPr lang="en-US" baseline="0"/>
                      <a:t> 2,800 </a:t>
                    </a:r>
                    <a:fld id="{8698792A-A57B-4A7A-AE7C-FB509B6B7C2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73144538-DAFA-4D65-BECE-EA21701EE6EC}" type="CATEGORYNAME">
                      <a:rPr lang="en-US"/>
                      <a:pPr/>
                      <a:t>[CATEGORY NAME]</a:t>
                    </a:fld>
                    <a:r>
                      <a:rPr lang="en-US" baseline="0"/>
                      <a:t> 2,700 </a:t>
                    </a:r>
                    <a:fld id="{861AB1B1-F494-44FD-8259-63AA0F9638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5248B814-0674-4653-8764-A0D04ECE34C1}" type="CATEGORYNAME">
                      <a:rPr lang="en-US"/>
                      <a:pPr/>
                      <a:t>[CATEGORY NAME]</a:t>
                    </a:fld>
                    <a:r>
                      <a:rPr lang="en-US" baseline="0"/>
                      <a:t> 1,800 </a:t>
                    </a:r>
                    <a:fld id="{A06602D2-620A-48A5-A222-D9CA6D663D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layout>
                <c:manualLayout>
                  <c:x val="2.0230552455467871E-3"/>
                  <c:y val="9.5073462939595454E-2"/>
                </c:manualLayout>
              </c:layout>
              <c:tx>
                <c:rich>
                  <a:bodyPr/>
                  <a:lstStyle/>
                  <a:p>
                    <a:fld id="{253DC13A-BD2F-4B5A-AA98-6BEE78A2A414}" type="CATEGORYNAME">
                      <a:rPr lang="en-US"/>
                      <a:pPr/>
                      <a:t>[CATEGORY NAME]</a:t>
                    </a:fld>
                    <a:r>
                      <a:rPr lang="en-US" baseline="0"/>
                      <a:t> 1,400 </a:t>
                    </a:r>
                    <a:fld id="{C00BBE15-C6DB-40DC-8A2C-D90404DFDE1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75F8716-12C2-4D98-B450-FED40D1E7042}" type="CATEGORYNAME">
                      <a:rPr lang="en-US"/>
                      <a:pPr/>
                      <a:t>[CATEGORY NAME]</a:t>
                    </a:fld>
                    <a:r>
                      <a:rPr lang="en-US" baseline="0"/>
                      <a:t> 1,400 </a:t>
                    </a:r>
                    <a:fld id="{67907D96-4E24-4888-B02D-3FB838BDB9B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layout>
                <c:manualLayout>
                  <c:x val="-4.2790028942154053E-3"/>
                  <c:y val="2.7217281255432619E-2"/>
                </c:manualLayout>
              </c:layout>
              <c:tx>
                <c:rich>
                  <a:bodyPr/>
                  <a:lstStyle/>
                  <a:p>
                    <a:r>
                      <a:rPr lang="en-US"/>
                      <a:t>Côte d'Ivoire</a:t>
                    </a:r>
                    <a:r>
                      <a:rPr lang="en-US" baseline="0"/>
                      <a:t> 1,100 </a:t>
                    </a:r>
                    <a:fld id="{C8577818-B0C7-4641-81EE-27A5DAE8844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F8863B6A-1C7F-4649-BC02-1C174B4E3BD9}" type="CATEGORYNAME">
                      <a:rPr lang="en-US"/>
                      <a:pPr/>
                      <a:t>[CATEGORY NAME]</a:t>
                    </a:fld>
                    <a:r>
                      <a:rPr lang="en-US" baseline="0"/>
                      <a:t> &lt;1,000 </a:t>
                    </a:r>
                    <a:fld id="{E8874904-9086-4A8D-B9C8-2DF46BCAC69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E176245C-38E5-4A92-BDD4-8DF5228D76BA}" type="CATEGORYNAME">
                      <a:rPr lang="en-US"/>
                      <a:pPr/>
                      <a:t>[CATEGORY NAME]</a:t>
                    </a:fld>
                    <a:r>
                      <a:rPr lang="en-US" baseline="0"/>
                      <a:t> &lt;1,000 </a:t>
                    </a:r>
                    <a:fld id="{5E66918A-F06C-4F91-B9CF-311CCAF7931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E9514ADF-49B2-4895-8040-4D8940C6223D}" type="CATEGORYNAME">
                      <a:rPr lang="en-US"/>
                      <a:pPr/>
                      <a:t>[CATEGORY NAME]</a:t>
                    </a:fld>
                    <a:r>
                      <a:rPr lang="en-US" baseline="0"/>
                      <a:t> &lt;1,000 </a:t>
                    </a:r>
                    <a:fld id="{C6B5F78B-8652-434E-9DC0-092CF0528AD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F5CF05F2-51AF-4FAA-84B4-21FDFA03D6A7}" type="CATEGORYNAME">
                      <a:rPr lang="en-US"/>
                      <a:pPr/>
                      <a:t>[CATEGORY NAME]</a:t>
                    </a:fld>
                    <a:r>
                      <a:rPr lang="en-US" baseline="0"/>
                      <a:t> &lt;1,000 </a:t>
                    </a:r>
                    <a:fld id="{986F0281-1BAA-48C1-91ED-5C5E5DD1009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1313F9CA-4BDE-4ED3-8392-20F178EAD753}" type="CATEGORYNAME">
                      <a:rPr lang="en-US"/>
                      <a:pPr/>
                      <a:t>[CATEGORY NAME]</a:t>
                    </a:fld>
                    <a:r>
                      <a:rPr lang="en-US" baseline="0"/>
                      <a:t> &lt;500 </a:t>
                    </a:r>
                    <a:fld id="{4D8F2C76-6E82-4F66-BD55-2645EAE2491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F8BE5986-3CF8-41DD-989D-65173F7D1361}" type="CATEGORYNAME">
                      <a:rPr lang="en-US"/>
                      <a:pPr/>
                      <a:t>[CATEGORY NAME]</a:t>
                    </a:fld>
                    <a:r>
                      <a:rPr lang="en-US" baseline="0"/>
                      <a:t> &lt;500 </a:t>
                    </a:r>
                    <a:fld id="{E7BFE8CD-B98B-44A5-99BB-0A2BE42631B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354A6D40-EC83-4AF6-B13F-069F99527AD7}" type="CATEGORYNAME">
                      <a:rPr lang="en-US"/>
                      <a:pPr/>
                      <a:t>[CATEGORY NAME]</a:t>
                    </a:fld>
                    <a:r>
                      <a:rPr lang="en-US" baseline="0"/>
                      <a:t> 8,200 </a:t>
                    </a:r>
                    <a:fld id="{B2229CEB-9BD9-4854-B017-5F63D8D9B97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Deaths_10-19'!$G$40:$G$60</c:f>
              <c:strCache>
                <c:ptCount val="21"/>
                <c:pt idx="0">
                  <c:v>Nigeria</c:v>
                </c:pt>
                <c:pt idx="1">
                  <c:v>South Africa</c:v>
                </c:pt>
                <c:pt idx="2">
                  <c:v>India</c:v>
                </c:pt>
                <c:pt idx="3">
                  <c:v>Kenya</c:v>
                </c:pt>
                <c:pt idx="4">
                  <c:v>United Republic of Tanzania</c:v>
                </c:pt>
                <c:pt idx="5">
                  <c:v>Zimbabwe</c:v>
                </c:pt>
                <c:pt idx="6">
                  <c:v>Ethiopia</c:v>
                </c:pt>
                <c:pt idx="7">
                  <c:v>Uganda</c:v>
                </c:pt>
                <c:pt idx="8">
                  <c:v>Malawi</c:v>
                </c:pt>
                <c:pt idx="9">
                  <c:v>Mozambique</c:v>
                </c:pt>
                <c:pt idx="10">
                  <c:v>Zambia</c:v>
                </c:pt>
                <c:pt idx="11">
                  <c:v>Democratic Republic of the Congo</c:v>
                </c:pt>
                <c:pt idx="12">
                  <c:v>Cameroon</c:v>
                </c:pt>
                <c:pt idx="13">
                  <c:v>Cote dIvoire</c:v>
                </c:pt>
                <c:pt idx="14">
                  <c:v>Chad</c:v>
                </c:pt>
                <c:pt idx="15">
                  <c:v>Ghana</c:v>
                </c:pt>
                <c:pt idx="16">
                  <c:v>Central African Republic</c:v>
                </c:pt>
                <c:pt idx="17">
                  <c:v>Rwanda</c:v>
                </c:pt>
                <c:pt idx="18">
                  <c:v>Burkina Faso</c:v>
                </c:pt>
                <c:pt idx="19">
                  <c:v>Angola</c:v>
                </c:pt>
                <c:pt idx="20">
                  <c:v>Rest of world</c:v>
                </c:pt>
              </c:strCache>
            </c:strRef>
          </c:cat>
          <c:val>
            <c:numRef>
              <c:f>'AIDS Deaths_10-19'!$H$40:$H$60</c:f>
              <c:numCache>
                <c:formatCode>General</c:formatCode>
                <c:ptCount val="21"/>
                <c:pt idx="0">
                  <c:v>7097</c:v>
                </c:pt>
                <c:pt idx="1">
                  <c:v>6382</c:v>
                </c:pt>
                <c:pt idx="2">
                  <c:v>5250.05</c:v>
                </c:pt>
                <c:pt idx="3">
                  <c:v>4624</c:v>
                </c:pt>
                <c:pt idx="4">
                  <c:v>3803</c:v>
                </c:pt>
                <c:pt idx="5">
                  <c:v>3528</c:v>
                </c:pt>
                <c:pt idx="6">
                  <c:v>3420</c:v>
                </c:pt>
                <c:pt idx="7">
                  <c:v>3045</c:v>
                </c:pt>
                <c:pt idx="8">
                  <c:v>2815</c:v>
                </c:pt>
                <c:pt idx="9">
                  <c:v>2705</c:v>
                </c:pt>
                <c:pt idx="10">
                  <c:v>1755</c:v>
                </c:pt>
                <c:pt idx="11">
                  <c:v>1449</c:v>
                </c:pt>
                <c:pt idx="12">
                  <c:v>1380</c:v>
                </c:pt>
                <c:pt idx="13">
                  <c:v>1129</c:v>
                </c:pt>
                <c:pt idx="14">
                  <c:v>608</c:v>
                </c:pt>
                <c:pt idx="15">
                  <c:v>589</c:v>
                </c:pt>
                <c:pt idx="16">
                  <c:v>561</c:v>
                </c:pt>
                <c:pt idx="17">
                  <c:v>548</c:v>
                </c:pt>
                <c:pt idx="18">
                  <c:v>477</c:v>
                </c:pt>
                <c:pt idx="19">
                  <c:v>471</c:v>
                </c:pt>
                <c:pt idx="20">
                  <c:v>8190.6759999999986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a:t>
            </a:r>
            <a:r>
              <a:rPr lang="en-US" sz="1600" baseline="0"/>
              <a:t> deaths</a:t>
            </a:r>
            <a:r>
              <a:rPr lang="en-US" sz="1600"/>
              <a:t> among children aged 10–19, by UNICEF regions, 2014</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725448456873925"/>
          <c:y val="0.372544330315836"/>
          <c:w val="0.52836390623585849"/>
          <c:h val="0.56332907776299557"/>
        </c:manualLayout>
      </c:layout>
      <c:pieChart>
        <c:varyColors val="1"/>
        <c:ser>
          <c:idx val="0"/>
          <c:order val="0"/>
          <c:tx>
            <c:strRef>
              <c:f>'AIDS Death_10-19_Regions'!$B$38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tx>
                <c:rich>
                  <a:bodyPr/>
                  <a:lstStyle/>
                  <a:p>
                    <a:fld id="{C4729D25-E397-480A-A400-D2B1FAFEBF1A}" type="CATEGORYNAME">
                      <a:rPr lang="en-US"/>
                      <a:pPr/>
                      <a:t>[CATEGORY NAME]</a:t>
                    </a:fld>
                    <a:endParaRPr lang="en-US" baseline="0"/>
                  </a:p>
                  <a:p>
                    <a:r>
                      <a:rPr lang="en-US"/>
                      <a:t>35,000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6AF8C515-E24C-4FAA-9F8A-9AAD8DB402CE}" type="CATEGORYNAME">
                      <a:rPr lang="en-US"/>
                      <a:pPr/>
                      <a:t>[CATEGORY NAME]</a:t>
                    </a:fld>
                    <a:r>
                      <a:rPr lang="en-US"/>
                      <a:t> 16,000</a:t>
                    </a:r>
                    <a:endParaRPr lang="en-US" baseline="0"/>
                  </a:p>
                  <a:p>
                    <a:r>
                      <a:rPr lang="en-US"/>
                      <a:t>27%</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740FE803-657B-45DF-ADC3-1823A0F0E0CC}" type="CATEGORYNAME">
                      <a:rPr lang="en-US"/>
                      <a:pPr/>
                      <a:t>[CATEGORY NAME]</a:t>
                    </a:fld>
                    <a:endParaRPr lang="en-US" baseline="0"/>
                  </a:p>
                  <a:p>
                    <a:r>
                      <a:rPr lang="en-US"/>
                      <a:t>5,300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layout>
                <c:manualLayout>
                  <c:x val="-0.12549233336434645"/>
                  <c:y val="-9.590702189260239E-3"/>
                </c:manualLayout>
              </c:layout>
              <c:tx>
                <c:rich>
                  <a:bodyPr/>
                  <a:lstStyle/>
                  <a:p>
                    <a:fld id="{7D3BFE41-FEBD-4F06-85B2-07607DD620B5}" type="CATEGORYNAME">
                      <a:rPr lang="en-US"/>
                      <a:pPr/>
                      <a:t>[CATEGORY NAME]</a:t>
                    </a:fld>
                    <a:endParaRPr lang="en-US" baseline="0"/>
                  </a:p>
                  <a:p>
                    <a:r>
                      <a:rPr lang="en-US"/>
                      <a:t>1,400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layout>
                <c:manualLayout>
                  <c:x val="-3.6743351395906683E-2"/>
                  <c:y val="-2.4818454764117506E-2"/>
                </c:manualLayout>
              </c:layout>
              <c:tx>
                <c:rich>
                  <a:bodyPr/>
                  <a:lstStyle/>
                  <a:p>
                    <a:fld id="{FF68E153-E813-44FD-9FCA-A3344AAFB24E}" type="CATEGORYNAME">
                      <a:rPr lang="en-US"/>
                      <a:pPr/>
                      <a:t>[CATEGORY NAME]</a:t>
                    </a:fld>
                    <a:endParaRPr lang="en-US" baseline="0"/>
                  </a:p>
                  <a:p>
                    <a:r>
                      <a:rPr lang="en-US"/>
                      <a:t>1,300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layout>
                <c:manualLayout>
                  <c:x val="9.4278578117285766E-2"/>
                  <c:y val="-5.667870588829705E-2"/>
                </c:manualLayout>
              </c:layout>
              <c:tx>
                <c:rich>
                  <a:bodyPr/>
                  <a:lstStyle/>
                  <a:p>
                    <a:fld id="{2746237B-7CBC-46D0-8264-686208AAEF59}"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layout>
                <c:manualLayout>
                  <c:x val="0.27541066301799438"/>
                  <c:y val="-5.571429227596407E-2"/>
                </c:manualLayout>
              </c:layout>
              <c:tx>
                <c:rich>
                  <a:bodyPr/>
                  <a:lstStyle/>
                  <a:p>
                    <a:fld id="{98BF1448-2598-4DCB-90E9-12478BDC3EF6}"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layout>
                <c:manualLayout>
                  <c:x val="0.2395765400258188"/>
                  <c:y val="7.4525486761704562E-2"/>
                </c:manualLayout>
              </c:layout>
              <c:tx>
                <c:rich>
                  <a:bodyPr/>
                  <a:lstStyle/>
                  <a:p>
                    <a:fld id="{4EA25113-67D9-4DC1-82BB-A29CFF210EA2}"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Death_10-19_Regions'!$A$39:$A$46</c:f>
              <c:strCache>
                <c:ptCount val="8"/>
                <c:pt idx="0">
                  <c:v>Eastern and Southern Africa</c:v>
                </c:pt>
                <c:pt idx="1">
                  <c:v>West and Central Africa</c:v>
                </c:pt>
                <c:pt idx="2">
                  <c:v>South Asia</c:v>
                </c:pt>
                <c:pt idx="3">
                  <c:v>Latin America and the Caribbean</c:v>
                </c:pt>
                <c:pt idx="4">
                  <c:v>East Asia and the Pacific</c:v>
                </c:pt>
                <c:pt idx="5">
                  <c:v>Central and Eastern Europe and the Commonwealth of Independent States</c:v>
                </c:pt>
                <c:pt idx="6">
                  <c:v>Rest of world</c:v>
                </c:pt>
                <c:pt idx="7">
                  <c:v>Middle East and North Africa</c:v>
                </c:pt>
              </c:strCache>
            </c:strRef>
          </c:cat>
          <c:val>
            <c:numRef>
              <c:f>'AIDS Death_10-19_Regions'!$B$39:$B$46</c:f>
              <c:numCache>
                <c:formatCode>General</c:formatCode>
                <c:ptCount val="8"/>
                <c:pt idx="0">
                  <c:v>35137</c:v>
                </c:pt>
                <c:pt idx="1">
                  <c:v>15871.82</c:v>
                </c:pt>
                <c:pt idx="2">
                  <c:v>5315.08</c:v>
                </c:pt>
                <c:pt idx="3">
                  <c:v>1427.6170000000002</c:v>
                </c:pt>
                <c:pt idx="4">
                  <c:v>1339.4659999999999</c:v>
                </c:pt>
                <c:pt idx="5">
                  <c:v>284.62900000000002</c:v>
                </c:pt>
                <c:pt idx="6">
                  <c:v>236.95740000000001</c:v>
                </c:pt>
                <c:pt idx="7">
                  <c:v>214.148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 cent reduction in the estimated number of new HIV infections among children (aged 0-14)</a:t>
            </a:r>
            <a:r>
              <a:rPr lang="en-US" baseline="0"/>
              <a:t>, Central and Eastern Europe and the Commonwealth of Independent States, 2009-2014</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2.8426866564395002E-2"/>
          <c:y val="0.13294590509188747"/>
          <c:w val="0.96963063210848643"/>
          <c:h val="0.58289240599147718"/>
        </c:manualLayout>
      </c:layout>
      <c:barChart>
        <c:barDir val="col"/>
        <c:grouping val="stacked"/>
        <c:varyColors val="0"/>
        <c:ser>
          <c:idx val="0"/>
          <c:order val="0"/>
          <c:spPr>
            <a:gradFill flip="none" rotWithShape="1">
              <a:gsLst>
                <a:gs pos="0">
                  <a:schemeClr val="accent1">
                    <a:lumMod val="20000"/>
                    <a:lumOff val="80000"/>
                  </a:schemeClr>
                </a:gs>
                <a:gs pos="53000">
                  <a:schemeClr val="accent1">
                    <a:lumMod val="40000"/>
                    <a:lumOff val="60000"/>
                  </a:schemeClr>
                </a:gs>
                <a:gs pos="35000">
                  <a:schemeClr val="accent1">
                    <a:lumMod val="20000"/>
                    <a:lumOff val="80000"/>
                  </a:schemeClr>
                </a:gs>
                <a:gs pos="100000">
                  <a:schemeClr val="accent1">
                    <a:lumMod val="75000"/>
                  </a:schemeClr>
                </a:gs>
              </a:gsLst>
              <a:lin ang="16200000" scaled="1"/>
              <a:tileRect/>
            </a:gradFill>
            <a:ln>
              <a:noFill/>
            </a:ln>
            <a:effectLst/>
          </c:spPr>
          <c:invertIfNegative val="0"/>
          <c:dPt>
            <c:idx val="0"/>
            <c:invertIfNegative val="0"/>
            <c:bubble3D val="0"/>
            <c:spPr>
              <a:solidFill>
                <a:srgbClr val="FF0000"/>
              </a:solidFill>
              <a:ln>
                <a:noFill/>
              </a:ln>
              <a:effectLst/>
            </c:spPr>
          </c:dPt>
          <c:dLbls>
            <c:dLbl>
              <c:idx val="0"/>
              <c:tx>
                <c:rich>
                  <a:bodyPr/>
                  <a:lstStyle/>
                  <a:p>
                    <a:r>
                      <a:rPr lang="en-US"/>
                      <a:t>17%</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'PMTCT_GP_NI-reduction'!$A$41:$A$44</c:f>
              <c:strCache>
                <c:ptCount val="4"/>
                <c:pt idx="0">
                  <c:v>Kyrgyzstan</c:v>
                </c:pt>
                <c:pt idx="1">
                  <c:v>Tajikistan</c:v>
                </c:pt>
                <c:pt idx="2">
                  <c:v>Republic of Moldova</c:v>
                </c:pt>
                <c:pt idx="3">
                  <c:v>Azerbaijan</c:v>
                </c:pt>
              </c:strCache>
            </c:strRef>
          </c:cat>
          <c:val>
            <c:numRef>
              <c:f>'PMTCT_GP_NI-reduction'!$D$41:$D$44</c:f>
              <c:numCache>
                <c:formatCode>0%</c:formatCode>
                <c:ptCount val="4"/>
                <c:pt idx="0">
                  <c:v>-0.17391304347826086</c:v>
                </c:pt>
                <c:pt idx="1">
                  <c:v>2.5316455696202531E-2</c:v>
                </c:pt>
                <c:pt idx="2">
                  <c:v>0.11764705882352941</c:v>
                </c:pt>
                <c:pt idx="3">
                  <c:v>0.19230769230769232</c:v>
                </c:pt>
              </c:numCache>
            </c:numRef>
          </c:val>
          <c:extLst/>
        </c:ser>
        <c:ser>
          <c:idx val="1"/>
          <c:order val="1"/>
          <c:tx>
            <c:strRef>
              <c:f>'PMTCT_GP_NI-reduction'!$E$40</c:f>
              <c:strCache>
                <c:ptCount val="1"/>
                <c:pt idx="0">
                  <c:v>Percent not achieved</c:v>
                </c:pt>
              </c:strCache>
            </c:strRef>
          </c:tx>
          <c:spPr>
            <a:pattFill prst="pct60">
              <a:fgClr>
                <a:schemeClr val="accent1"/>
              </a:fgClr>
              <a:bgClr>
                <a:schemeClr val="bg1"/>
              </a:bgClr>
            </a:pattFill>
            <a:ln>
              <a:noFill/>
            </a:ln>
            <a:effectLst/>
          </c:spPr>
          <c:invertIfNegative val="0"/>
          <c:cat>
            <c:strRef>
              <c:f>'PMTCT_GP_NI-reduction'!$A$41:$A$44</c:f>
              <c:strCache>
                <c:ptCount val="4"/>
                <c:pt idx="0">
                  <c:v>Kyrgyzstan</c:v>
                </c:pt>
                <c:pt idx="1">
                  <c:v>Tajikistan</c:v>
                </c:pt>
                <c:pt idx="2">
                  <c:v>Republic of Moldova</c:v>
                </c:pt>
                <c:pt idx="3">
                  <c:v>Azerbaijan</c:v>
                </c:pt>
              </c:strCache>
            </c:strRef>
          </c:cat>
          <c:val>
            <c:numRef>
              <c:f>'PMTCT_GP_NI-reduction'!$E$41:$E$44</c:f>
              <c:numCache>
                <c:formatCode>0%</c:formatCode>
                <c:ptCount val="4"/>
                <c:pt idx="0">
                  <c:v>1.1739130434782608</c:v>
                </c:pt>
                <c:pt idx="1">
                  <c:v>0.97468354430379744</c:v>
                </c:pt>
                <c:pt idx="2">
                  <c:v>0.88235294117647056</c:v>
                </c:pt>
                <c:pt idx="3">
                  <c:v>0.80769230769230771</c:v>
                </c:pt>
              </c:numCache>
            </c:numRef>
          </c:val>
        </c:ser>
        <c:dLbls>
          <c:showLegendKey val="0"/>
          <c:showVal val="0"/>
          <c:showCatName val="0"/>
          <c:showSerName val="0"/>
          <c:showPercent val="0"/>
          <c:showBubbleSize val="0"/>
        </c:dLbls>
        <c:gapWidth val="125"/>
        <c:overlap val="100"/>
        <c:axId val="463368088"/>
        <c:axId val="463367696"/>
      </c:barChart>
      <c:catAx>
        <c:axId val="46336808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463367696"/>
        <c:crosses val="autoZero"/>
        <c:auto val="1"/>
        <c:lblAlgn val="ctr"/>
        <c:lblOffset val="100"/>
        <c:noMultiLvlLbl val="0"/>
      </c:catAx>
      <c:valAx>
        <c:axId val="463367696"/>
        <c:scaling>
          <c:orientation val="minMax"/>
          <c:max val="1"/>
          <c:min val="-0.2"/>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en-US"/>
          </a:p>
        </c:txPr>
        <c:crossAx val="463368088"/>
        <c:crosses val="autoZero"/>
        <c:crossBetween val="between"/>
        <c:majorUnit val="0.1"/>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rot="-5400000" vert="horz"/>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a:t>
            </a:r>
            <a:r>
              <a:rPr lang="en-US" sz="1600" baseline="0"/>
              <a:t> deaths</a:t>
            </a:r>
            <a:r>
              <a:rPr lang="en-US" sz="1600"/>
              <a:t> among children aged 10–19, Central and Eastern Europe and the Commonwealth of Independent States, 2014</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173718919079407"/>
          <c:y val="0.37691164109544156"/>
          <c:w val="0.52836390623585849"/>
          <c:h val="0.56332907776299557"/>
        </c:manualLayout>
      </c:layout>
      <c:pieChart>
        <c:varyColors val="1"/>
        <c:ser>
          <c:idx val="0"/>
          <c:order val="0"/>
          <c:tx>
            <c:strRef>
              <c:f>'AIDS Death_10-19_Region'!$B$38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Lbls>
            <c:dLbl>
              <c:idx val="0"/>
              <c:tx>
                <c:rich>
                  <a:bodyPr/>
                  <a:lstStyle/>
                  <a:p>
                    <a:fld id="{008549FB-D9E1-445F-916A-6676FEB22E6A}" type="CATEGORYNAME">
                      <a:rPr lang="en-US"/>
                      <a:pPr/>
                      <a:t>[CATEGORY NAME]</a:t>
                    </a:fld>
                    <a:r>
                      <a:rPr lang="en-US" baseline="0"/>
                      <a:t> ... </a:t>
                    </a:r>
                    <a:fld id="{47F979BE-DD98-45A5-825A-0EDE0834320C}"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FA173971-C0F6-4547-85FF-464B18053031}" type="CATEGORYNAME">
                      <a:rPr lang="en-US"/>
                      <a:pPr/>
                      <a:t>[CATEGORY NAME]</a:t>
                    </a:fld>
                    <a:r>
                      <a:rPr lang="en-US" baseline="0"/>
                      <a:t> ... </a:t>
                    </a:r>
                    <a:fld id="{59066303-988C-4B4E-8857-AF37BD0AE1C5}"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5D740735-CF0A-4071-B8DF-B3AE402D0938}" type="CATEGORYNAME">
                      <a:rPr lang="en-US"/>
                      <a:pPr/>
                      <a:t>[CATEGORY NAME]</a:t>
                    </a:fld>
                    <a:r>
                      <a:rPr lang="en-US" baseline="0"/>
                      <a:t> ... </a:t>
                    </a:r>
                    <a:fld id="{1CC835AD-09DF-4555-842E-ED10F41DE5E5}"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A5E5DD80-2937-4935-A854-928C43E65FD1}" type="CATEGORYNAME">
                      <a:rPr lang="en-US"/>
                      <a:pPr/>
                      <a:t>[CATEGORY NAME]</a:t>
                    </a:fld>
                    <a:r>
                      <a:rPr lang="en-US" baseline="0"/>
                      <a:t> &lt;100 </a:t>
                    </a:r>
                    <a:fld id="{BAB8C58B-118B-455C-ADED-2040F5266B0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356179D6-5C4F-4A08-90E2-C69506393589}" type="CATEGORYNAME">
                      <a:rPr lang="en-US"/>
                      <a:pPr/>
                      <a:t>[CATEGORY NAME]</a:t>
                    </a:fld>
                    <a:r>
                      <a:rPr lang="en-US" baseline="0"/>
                      <a:t> ... </a:t>
                    </a:r>
                    <a:fld id="{AFB3341A-9D6C-431E-8516-A067F4E0581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99F4D32B-CD70-4C1B-816C-BFD1B2430532}" type="CATEGORYNAME">
                      <a:rPr lang="en-US"/>
                      <a:pPr/>
                      <a:t>[CATEGORY NAME]</a:t>
                    </a:fld>
                    <a:r>
                      <a:rPr lang="en-US" baseline="0"/>
                      <a:t> ... </a:t>
                    </a:r>
                    <a:fld id="{A4E25B40-71DB-4A39-8FA6-2B2F0BE22D43}"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54290681-9129-44DC-A18A-31BFD605F446}" type="CATEGORYNAME">
                      <a:rPr lang="en-US"/>
                      <a:pPr/>
                      <a:t>[CATEGORY NAME]</a:t>
                    </a:fld>
                    <a:r>
                      <a:rPr lang="en-US" baseline="0"/>
                      <a:t> ... </a:t>
                    </a:r>
                    <a:fld id="{7BDA1531-0552-417D-986B-65107156AD27}"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8597C317-DECE-4C13-87D0-A11556D1C082}" type="CATEGORYNAME">
                      <a:rPr lang="en-US"/>
                      <a:pPr/>
                      <a:t>[CATEGORY NAME]</a:t>
                    </a:fld>
                    <a:r>
                      <a:rPr lang="en-US" baseline="0"/>
                      <a:t> &lt;100 </a:t>
                    </a:r>
                    <a:fld id="{4A8FD9A9-BFAE-485D-96B0-F2F00FA44B68}"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layout>
                <c:manualLayout>
                  <c:x val="-1.8149733426754897E-2"/>
                  <c:y val="-0.10698024781709366"/>
                </c:manualLayout>
              </c:layout>
              <c:tx>
                <c:rich>
                  <a:bodyPr/>
                  <a:lstStyle/>
                  <a:p>
                    <a:fld id="{2AE689F8-5888-4915-8F91-2EBE7F69C6BD}" type="CATEGORYNAME">
                      <a:rPr lang="en-US"/>
                      <a:pPr/>
                      <a:t>[CATEGORY NAME]</a:t>
                    </a:fld>
                    <a:r>
                      <a:rPr lang="en-US" baseline="0"/>
                      <a:t> &lt;100 </a:t>
                    </a:r>
                    <a:fld id="{FF05AEC9-ABE1-45D5-A02D-20451CE15517}"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3BD5C77E-584E-4421-AF62-E7ECBC7E8C90}" type="CATEGORYNAME">
                      <a:rPr lang="en-US"/>
                      <a:pPr/>
                      <a:t>[CATEGORY NAME]</a:t>
                    </a:fld>
                    <a:r>
                      <a:rPr lang="en-US" baseline="0"/>
                      <a:t> ... </a:t>
                    </a:r>
                    <a:fld id="{30867EDA-DA57-4433-AD7F-049D7E3CDE84}"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3137DDC1-60CD-4D0D-B84C-B28EF5C5491B}" type="CATEGORYNAME">
                      <a:rPr lang="en-US"/>
                      <a:pPr/>
                      <a:t>[CATEGORY NAME]</a:t>
                    </a:fld>
                    <a:r>
                      <a:rPr lang="en-US" baseline="0"/>
                      <a:t> &lt;100 </a:t>
                    </a:r>
                    <a:fld id="{2E0A6964-F5DE-4533-A638-B97A016644A3}"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86686B6B-1D04-46AC-A9A5-97DE745D9D29}"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layout>
                <c:manualLayout>
                  <c:x val="-1.1724578166377628E-2"/>
                  <c:y val="-0.18304521368214924"/>
                </c:manualLayout>
              </c:layout>
              <c:tx>
                <c:rich>
                  <a:bodyPr/>
                  <a:lstStyle/>
                  <a:p>
                    <a:fld id="{CA6B57D4-0D3F-47BF-909C-A2B8F212A8FB}"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1605892A-F447-4161-8CCD-E410C770F19E}"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0.13002539401734767"/>
                  <c:y val="-0.19378941518166773"/>
                </c:manualLayout>
              </c:layout>
              <c:tx>
                <c:rich>
                  <a:bodyPr/>
                  <a:lstStyle/>
                  <a:p>
                    <a:fld id="{FEB01D58-326F-4CF9-9044-9265FCAD7F05}"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layout>
                <c:manualLayout>
                  <c:x val="0.26756404835049125"/>
                  <c:y val="-0.131013269682137"/>
                </c:manualLayout>
              </c:layout>
              <c:tx>
                <c:rich>
                  <a:bodyPr/>
                  <a:lstStyle/>
                  <a:p>
                    <a:fld id="{C7DA20EC-FF77-4AFB-A406-8356ECF09BE6}"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0.25312324954057203"/>
                  <c:y val="-8.4807461765647033E-2"/>
                </c:manualLayout>
              </c:layout>
              <c:tx>
                <c:rich>
                  <a:bodyPr/>
                  <a:lstStyle/>
                  <a:p>
                    <a:fld id="{5F20F268-E167-4CFE-BC1E-4AA60E954927}"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0.30835924252131713"/>
                  <c:y val="-2.7962176736181853E-2"/>
                </c:manualLayout>
              </c:layout>
              <c:tx>
                <c:rich>
                  <a:bodyPr/>
                  <a:lstStyle/>
                  <a:p>
                    <a:fld id="{2D2FA9F2-90D0-4C0E-84E8-F84BC5DE4E79}"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layout>
                <c:manualLayout>
                  <c:x val="0.19363757650210456"/>
                  <c:y val="-0.15561263000598646"/>
                </c:manualLayout>
              </c:layout>
              <c:tx>
                <c:rich>
                  <a:bodyPr/>
                  <a:lstStyle/>
                  <a:p>
                    <a:fld id="{9657F92F-A1ED-4686-A0D9-887894BF20EF}"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layout>
                <c:manualLayout>
                  <c:x val="0.3822386802460061"/>
                  <c:y val="5.5748587981498725E-2"/>
                </c:manualLayout>
              </c:layout>
              <c:tx>
                <c:rich>
                  <a:bodyPr/>
                  <a:lstStyle/>
                  <a:p>
                    <a:fld id="{ECB94E30-0D81-4856-8436-65294CC28CE3}"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Death_10-19_Region'!$A$39:$A$58</c:f>
              <c:strCache>
                <c:ptCount val="20"/>
                <c:pt idx="0">
                  <c:v>Russian Federation</c:v>
                </c:pt>
                <c:pt idx="1">
                  <c:v>Ukraine</c:v>
                </c:pt>
                <c:pt idx="2">
                  <c:v>Uzbekistan</c:v>
                </c:pt>
                <c:pt idx="3">
                  <c:v>Tajikistan</c:v>
                </c:pt>
                <c:pt idx="4">
                  <c:v>Turkey</c:v>
                </c:pt>
                <c:pt idx="5">
                  <c:v>Kazakhstan</c:v>
                </c:pt>
                <c:pt idx="6">
                  <c:v>Romania</c:v>
                </c:pt>
                <c:pt idx="7">
                  <c:v>Azerbaijan</c:v>
                </c:pt>
                <c:pt idx="8">
                  <c:v>Republic of Moldova</c:v>
                </c:pt>
                <c:pt idx="9">
                  <c:v>Belarus</c:v>
                </c:pt>
                <c:pt idx="10">
                  <c:v>Kyrgyzstan</c:v>
                </c:pt>
                <c:pt idx="11">
                  <c:v>Georgia</c:v>
                </c:pt>
                <c:pt idx="12">
                  <c:v>Armenia</c:v>
                </c:pt>
                <c:pt idx="13">
                  <c:v>Albania</c:v>
                </c:pt>
                <c:pt idx="14">
                  <c:v>Serbia</c:v>
                </c:pt>
                <c:pt idx="15">
                  <c:v>Bulgaria</c:v>
                </c:pt>
                <c:pt idx="16">
                  <c:v>Croatia</c:v>
                </c:pt>
                <c:pt idx="17">
                  <c:v>Bosnia and Herzegovina</c:v>
                </c:pt>
                <c:pt idx="18">
                  <c:v>Montenegro</c:v>
                </c:pt>
                <c:pt idx="19">
                  <c:v>The former Yugoslav Republic of Macedonia</c:v>
                </c:pt>
              </c:strCache>
            </c:strRef>
          </c:cat>
          <c:val>
            <c:numRef>
              <c:f>'AIDS Death_10-19_Region'!$B$39:$B$58</c:f>
              <c:numCache>
                <c:formatCode>General</c:formatCode>
                <c:ptCount val="20"/>
                <c:pt idx="0">
                  <c:v>108</c:v>
                </c:pt>
                <c:pt idx="1">
                  <c:v>104</c:v>
                </c:pt>
                <c:pt idx="2">
                  <c:v>22</c:v>
                </c:pt>
                <c:pt idx="3">
                  <c:v>20</c:v>
                </c:pt>
                <c:pt idx="4">
                  <c:v>6.4710999999999999</c:v>
                </c:pt>
                <c:pt idx="5">
                  <c:v>5</c:v>
                </c:pt>
                <c:pt idx="6">
                  <c:v>4</c:v>
                </c:pt>
                <c:pt idx="7">
                  <c:v>2.9306999999999999</c:v>
                </c:pt>
                <c:pt idx="8">
                  <c:v>2.9184999999999999</c:v>
                </c:pt>
                <c:pt idx="9">
                  <c:v>2.6595</c:v>
                </c:pt>
                <c:pt idx="10">
                  <c:v>1.9001999999999999</c:v>
                </c:pt>
                <c:pt idx="11">
                  <c:v>1.3174000000000001</c:v>
                </c:pt>
                <c:pt idx="12">
                  <c:v>1.2929999999999999</c:v>
                </c:pt>
                <c:pt idx="13">
                  <c:v>0.60929999999999995</c:v>
                </c:pt>
                <c:pt idx="14">
                  <c:v>0.60929999999999995</c:v>
                </c:pt>
                <c:pt idx="15">
                  <c:v>0.38650000000000001</c:v>
                </c:pt>
                <c:pt idx="16">
                  <c:v>0.25509999999999999</c:v>
                </c:pt>
                <c:pt idx="17">
                  <c:v>0.17800000000000002</c:v>
                </c:pt>
                <c:pt idx="18">
                  <c:v>7.1000000000000008E-2</c:v>
                </c:pt>
                <c:pt idx="19">
                  <c:v>3.0100000000000002E-2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 (aged 10-19) living with HIV who are receiving ART, 55 reporting low- and middle-income countries by UNICEF Region, 2014</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'Adolescent ART coverage'!$A$36</c:f>
              <c:strCache>
                <c:ptCount val="1"/>
                <c:pt idx="0">
                  <c:v>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coverage'!$B$36:$H$36</c:f>
              <c:numCache>
                <c:formatCode>0%</c:formatCode>
                <c:ptCount val="7"/>
                <c:pt idx="0">
                  <c:v>3.968253968253968E-2</c:v>
                </c:pt>
                <c:pt idx="1">
                  <c:v>0.62307807135393345</c:v>
                </c:pt>
                <c:pt idx="2">
                  <c:v>0.60278525990028087</c:v>
                </c:pt>
                <c:pt idx="3">
                  <c:v>0.19784172661870503</c:v>
                </c:pt>
                <c:pt idx="4">
                  <c:v>0.40206185567010311</c:v>
                </c:pt>
                <c:pt idx="5">
                  <c:v>2.0618556701030927E-2</c:v>
                </c:pt>
                <c:pt idx="6">
                  <c:v>0.25966850828729282</c:v>
                </c:pt>
              </c:numCache>
            </c:numRef>
          </c:val>
          <c:smooth val="0"/>
          <c:extLst/>
        </c:ser>
        <c:ser>
          <c:idx val="1"/>
          <c:order val="1"/>
          <c:tx>
            <c:strRef>
              <c:f>'Adolescent ART coverage'!$A$37</c:f>
              <c:strCache>
                <c:ptCount val="1"/>
                <c:pt idx="0">
                  <c:v>2</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coverage'!$B$37:$H$37</c:f>
              <c:numCache>
                <c:formatCode>0%</c:formatCode>
                <c:ptCount val="7"/>
                <c:pt idx="0">
                  <c:v>5.1150895140664966E-3</c:v>
                </c:pt>
                <c:pt idx="1">
                  <c:v>0</c:v>
                </c:pt>
                <c:pt idx="2">
                  <c:v>0.31535898212662827</c:v>
                </c:pt>
                <c:pt idx="3">
                  <c:v>0.32432432432432434</c:v>
                </c:pt>
                <c:pt idx="4">
                  <c:v>3.272727272727273E-2</c:v>
                </c:pt>
                <c:pt idx="5">
                  <c:v>0.29411764705882354</c:v>
                </c:pt>
                <c:pt idx="6">
                  <c:v>0.39178541492036884</c:v>
                </c:pt>
              </c:numCache>
            </c:numRef>
          </c:val>
          <c:smooth val="0"/>
        </c:ser>
        <c:ser>
          <c:idx val="2"/>
          <c:order val="2"/>
          <c:tx>
            <c:strRef>
              <c:f>'Adolescent ART coverage'!$A$38</c:f>
              <c:strCache>
                <c:ptCount val="1"/>
                <c:pt idx="0">
                  <c:v>3</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coverage'!$B$38:$H$38</c:f>
              <c:numCache>
                <c:formatCode>0%</c:formatCode>
                <c:ptCount val="7"/>
                <c:pt idx="0">
                  <c:v>0.69741697416974169</c:v>
                </c:pt>
                <c:pt idx="1">
                  <c:v>4.6627872276932256E-2</c:v>
                </c:pt>
                <c:pt idx="2">
                  <c:v>0.18292682926829268</c:v>
                </c:pt>
                <c:pt idx="3">
                  <c:v>0.11835973904939422</c:v>
                </c:pt>
                <c:pt idx="4">
                  <c:v>0.13186813186813187</c:v>
                </c:pt>
                <c:pt idx="5">
                  <c:v>2.1126760563380281E-2</c:v>
                </c:pt>
                <c:pt idx="6">
                  <c:v>0.19642624233728967</c:v>
                </c:pt>
              </c:numCache>
            </c:numRef>
          </c:val>
          <c:smooth val="0"/>
          <c:extLst/>
        </c:ser>
        <c:ser>
          <c:idx val="3"/>
          <c:order val="3"/>
          <c:tx>
            <c:strRef>
              <c:f>'Adolescent ART coverage'!$A$39</c:f>
              <c:strCache>
                <c:ptCount val="1"/>
                <c:pt idx="0">
                  <c:v>4</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coverage'!$B$39:$H$39</c:f>
              <c:numCache>
                <c:formatCode>0%</c:formatCode>
                <c:ptCount val="7"/>
                <c:pt idx="0">
                  <c:v>0.15011093197873226</c:v>
                </c:pt>
                <c:pt idx="1">
                  <c:v>5.3478086047446721E-2</c:v>
                </c:pt>
                <c:pt idx="2">
                  <c:v>0.50912576969875745</c:v>
                </c:pt>
                <c:pt idx="3">
                  <c:v>0.27711602697422322</c:v>
                </c:pt>
                <c:pt idx="4">
                  <c:v>8.771929824561403E-2</c:v>
                </c:pt>
                <c:pt idx="5">
                  <c:v>0</c:v>
                </c:pt>
                <c:pt idx="6">
                  <c:v>0.56848772763262079</c:v>
                </c:pt>
              </c:numCache>
            </c:numRef>
          </c:val>
          <c:smooth val="0"/>
          <c:extLst/>
        </c:ser>
        <c:ser>
          <c:idx val="4"/>
          <c:order val="4"/>
          <c:tx>
            <c:strRef>
              <c:f>'Adolescent ART coverage'!$A$40</c:f>
              <c:strCache>
                <c:ptCount val="1"/>
                <c:pt idx="0">
                  <c:v>5</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coverage'!$B$40:$H$40</c:f>
              <c:numCache>
                <c:formatCode>0%</c:formatCode>
                <c:ptCount val="7"/>
                <c:pt idx="0">
                  <c:v>0.22826359880389877</c:v>
                </c:pt>
                <c:pt idx="1">
                  <c:v>2.5952140208965285E-2</c:v>
                </c:pt>
                <c:pt idx="3">
                  <c:v>9.7560975609756101E-2</c:v>
                </c:pt>
                <c:pt idx="4">
                  <c:v>0.21848739495798319</c:v>
                </c:pt>
                <c:pt idx="5">
                  <c:v>0.42601828761429761</c:v>
                </c:pt>
                <c:pt idx="6">
                  <c:v>4.7935316199826737E-2</c:v>
                </c:pt>
              </c:numCache>
            </c:numRef>
          </c:val>
          <c:smooth val="0"/>
          <c:extLst/>
        </c:ser>
        <c:ser>
          <c:idx val="5"/>
          <c:order val="5"/>
          <c:tx>
            <c:strRef>
              <c:f>'Adolescent ART coverage'!$A$41</c:f>
              <c:strCache>
                <c:ptCount val="1"/>
                <c:pt idx="0">
                  <c:v>6</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coverage'!$B$41:$H$41</c:f>
              <c:numCache>
                <c:formatCode>0%</c:formatCode>
                <c:ptCount val="7"/>
                <c:pt idx="0">
                  <c:v>0.13392857142857142</c:v>
                </c:pt>
                <c:pt idx="1">
                  <c:v>5.8139534883720929E-2</c:v>
                </c:pt>
                <c:pt idx="3">
                  <c:v>0.2469528351881293</c:v>
                </c:pt>
                <c:pt idx="4">
                  <c:v>7.2675790467201504E-2</c:v>
                </c:pt>
                <c:pt idx="5">
                  <c:v>5.9171597633136092E-2</c:v>
                </c:pt>
                <c:pt idx="6">
                  <c:v>0</c:v>
                </c:pt>
              </c:numCache>
            </c:numRef>
          </c:val>
          <c:smooth val="0"/>
          <c:extLst/>
        </c:ser>
        <c:ser>
          <c:idx val="6"/>
          <c:order val="6"/>
          <c:tx>
            <c:strRef>
              <c:f>'Adolescent ART coverage'!$A$42</c:f>
              <c:strCache>
                <c:ptCount val="1"/>
                <c:pt idx="0">
                  <c:v>7</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coverage'!$B$42:$H$42</c:f>
              <c:numCache>
                <c:formatCode>0%</c:formatCode>
                <c:ptCount val="7"/>
                <c:pt idx="0">
                  <c:v>0.38613861386138615</c:v>
                </c:pt>
                <c:pt idx="1">
                  <c:v>0.94856309870887134</c:v>
                </c:pt>
                <c:pt idx="3">
                  <c:v>0.13968481375358166</c:v>
                </c:pt>
                <c:pt idx="6">
                  <c:v>0.2431237721021611</c:v>
                </c:pt>
              </c:numCache>
            </c:numRef>
          </c:val>
          <c:smooth val="0"/>
          <c:extLst/>
        </c:ser>
        <c:ser>
          <c:idx val="7"/>
          <c:order val="7"/>
          <c:tx>
            <c:strRef>
              <c:f>'Adolescent ART coverage'!$A$43</c:f>
              <c:strCache>
                <c:ptCount val="1"/>
                <c:pt idx="0">
                  <c:v>8</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coverage'!$B$43:$H$43</c:f>
              <c:numCache>
                <c:formatCode>0%</c:formatCode>
                <c:ptCount val="7"/>
                <c:pt idx="0">
                  <c:v>0.56164383561643838</c:v>
                </c:pt>
                <c:pt idx="1">
                  <c:v>0.20895522388059701</c:v>
                </c:pt>
                <c:pt idx="3">
                  <c:v>0.22583600549702246</c:v>
                </c:pt>
                <c:pt idx="6">
                  <c:v>0.12952665129526653</c:v>
                </c:pt>
              </c:numCache>
            </c:numRef>
          </c:val>
          <c:smooth val="0"/>
          <c:extLst/>
        </c:ser>
        <c:ser>
          <c:idx val="8"/>
          <c:order val="8"/>
          <c:tx>
            <c:strRef>
              <c:f>'Adolescent ART coverage'!$A$44</c:f>
              <c:strCache>
                <c:ptCount val="1"/>
                <c:pt idx="0">
                  <c:v>9</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coverage'!$B$44:$H$44</c:f>
              <c:numCache>
                <c:formatCode>0%</c:formatCode>
                <c:ptCount val="7"/>
                <c:pt idx="0">
                  <c:v>0.15958635217516198</c:v>
                </c:pt>
                <c:pt idx="3">
                  <c:v>0.30539682539682539</c:v>
                </c:pt>
              </c:numCache>
            </c:numRef>
          </c:val>
          <c:smooth val="0"/>
        </c:ser>
        <c:ser>
          <c:idx val="9"/>
          <c:order val="9"/>
          <c:tx>
            <c:strRef>
              <c:f>'Adolescent ART coverage'!$A$45</c:f>
              <c:strCache>
                <c:ptCount val="1"/>
                <c:pt idx="0">
                  <c:v>10</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coverage'!$B$45:$H$45</c:f>
              <c:numCache>
                <c:formatCode>0%</c:formatCode>
                <c:ptCount val="7"/>
                <c:pt idx="0">
                  <c:v>0.18779342723004694</c:v>
                </c:pt>
                <c:pt idx="3">
                  <c:v>0.15384615384615385</c:v>
                </c:pt>
              </c:numCache>
            </c:numRef>
          </c:val>
          <c:smooth val="0"/>
        </c:ser>
        <c:ser>
          <c:idx val="10"/>
          <c:order val="10"/>
          <c:tx>
            <c:strRef>
              <c:f>'Adolescent ART coverage'!$A$46</c:f>
              <c:strCache>
                <c:ptCount val="1"/>
                <c:pt idx="0">
                  <c:v>11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coverage'!$B$46:$H$46</c:f>
              <c:numCache>
                <c:formatCode>0%</c:formatCode>
                <c:ptCount val="7"/>
                <c:pt idx="0">
                  <c:v>0.95258620689655171</c:v>
                </c:pt>
                <c:pt idx="3">
                  <c:v>0.1339366515837104</c:v>
                </c:pt>
              </c:numCache>
            </c:numRef>
          </c:val>
          <c:smooth val="0"/>
        </c:ser>
        <c:ser>
          <c:idx val="11"/>
          <c:order val="11"/>
          <c:tx>
            <c:strRef>
              <c:f>'Adolescent ART coverage'!$A$47</c:f>
              <c:strCache>
                <c:ptCount val="1"/>
                <c:pt idx="0">
                  <c:v>12</c:v>
                </c:pt>
              </c:strCache>
            </c:strRef>
          </c:tx>
          <c:spPr>
            <a:ln w="22225" cap="rnd">
              <a:noFill/>
              <a:round/>
            </a:ln>
            <a:effectLst/>
          </c:spPr>
          <c:marker>
            <c:symbol val="circle"/>
            <c:size val="7"/>
            <c:spPr>
              <a:solidFill>
                <a:schemeClr val="accent6"/>
              </a:solidFill>
              <a:ln w="15875">
                <a:solidFill>
                  <a:schemeClr val="accent6"/>
                </a:solidFill>
                <a:round/>
              </a:ln>
              <a:effectLst/>
            </c:spPr>
          </c:marker>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coverage'!$B$47:$H$47</c:f>
              <c:numCache>
                <c:formatCode>0%</c:formatCode>
                <c:ptCount val="7"/>
                <c:pt idx="0">
                  <c:v>8.9333333333333334E-2</c:v>
                </c:pt>
              </c:numCache>
            </c:numRef>
          </c:val>
          <c:smooth val="0"/>
        </c:ser>
        <c:dLbls>
          <c:showLegendKey val="0"/>
          <c:showVal val="0"/>
          <c:showCatName val="0"/>
          <c:showSerName val="0"/>
          <c:showPercent val="0"/>
          <c:showBubbleSize val="0"/>
        </c:dLbls>
        <c:marker val="1"/>
        <c:smooth val="0"/>
        <c:axId val="406650936"/>
        <c:axId val="406655248"/>
      </c:lineChart>
      <c:catAx>
        <c:axId val="40665093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6655248"/>
        <c:crosses val="autoZero"/>
        <c:auto val="1"/>
        <c:lblAlgn val="ctr"/>
        <c:lblOffset val="100"/>
        <c:noMultiLvlLbl val="0"/>
      </c:catAx>
      <c:valAx>
        <c:axId val="406655248"/>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6650936"/>
        <c:crosses val="autoZero"/>
        <c:crossBetween val="between"/>
        <c:majorUnit val="0.2"/>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with comprehensive, correct knowledge of HIV*,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1"/>
              <c:pt idx="0">
                <c:v>Serbia; MICS 2010</c:v>
              </c:pt>
              <c:pt idx="1">
                <c:v>Belarus; MICS 2012</c:v>
              </c:pt>
              <c:pt idx="2">
                <c:v>Ukraine; MICS 2012</c:v>
              </c:pt>
              <c:pt idx="3">
                <c:v>Bosnia and Herzegovina; MICS 2011-2012</c:v>
              </c:pt>
              <c:pt idx="4">
                <c:v>Montenegro; MICS 2013</c:v>
              </c:pt>
              <c:pt idx="5">
                <c:v>Albania; DHS 2008-2009</c:v>
              </c:pt>
              <c:pt idx="6">
                <c:v>Republic of Moldova; MICS 2012</c:v>
              </c:pt>
              <c:pt idx="7">
                <c:v>Kazakhstan; MICS 2010-2011</c:v>
              </c:pt>
              <c:pt idx="8">
                <c:v>Kyrgyzstan; DHS 2012</c:v>
              </c:pt>
              <c:pt idx="9">
                <c:v>Armenia; DHS 2010</c:v>
              </c:pt>
              <c:pt idx="10">
                <c:v>Tajikistan; DHS 2012</c:v>
              </c:pt>
            </c:strLit>
          </c:cat>
          <c:val>
            <c:numLit>
              <c:formatCode>General</c:formatCode>
              <c:ptCount val="11"/>
              <c:pt idx="0">
                <c:v>52.9</c:v>
              </c:pt>
              <c:pt idx="1">
                <c:v>50.8</c:v>
              </c:pt>
              <c:pt idx="2">
                <c:v>42.6</c:v>
              </c:pt>
              <c:pt idx="3">
                <c:v>42.3</c:v>
              </c:pt>
              <c:pt idx="4">
                <c:v>42.3</c:v>
              </c:pt>
              <c:pt idx="5">
                <c:v>35.799999999999997</c:v>
              </c:pt>
              <c:pt idx="6">
                <c:v>35.200000000000003</c:v>
              </c:pt>
              <c:pt idx="7">
                <c:v>30.2</c:v>
              </c:pt>
              <c:pt idx="8">
                <c:v>14</c:v>
              </c:pt>
              <c:pt idx="9">
                <c:v>10.4</c:v>
              </c:pt>
              <c:pt idx="10">
                <c:v>6.5</c:v>
              </c:pt>
            </c:numLit>
          </c:val>
        </c:ser>
        <c:ser>
          <c:idx val="1"/>
          <c:order val="1"/>
          <c:tx>
            <c:v>Boys - 15-19</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1"/>
              <c:pt idx="0">
                <c:v>Serbia; MICS 2010</c:v>
              </c:pt>
              <c:pt idx="1">
                <c:v>Belarus; MICS 2012</c:v>
              </c:pt>
              <c:pt idx="2">
                <c:v>Ukraine; MICS 2012</c:v>
              </c:pt>
              <c:pt idx="3">
                <c:v>Bosnia and Herzegovina; MICS 2011-2012</c:v>
              </c:pt>
              <c:pt idx="4">
                <c:v>Montenegro; MICS 2013</c:v>
              </c:pt>
              <c:pt idx="5">
                <c:v>Albania; DHS 2008-2009</c:v>
              </c:pt>
              <c:pt idx="6">
                <c:v>Republic of Moldova; MICS 2012</c:v>
              </c:pt>
              <c:pt idx="7">
                <c:v>Kazakhstan; MICS 2010-2011</c:v>
              </c:pt>
              <c:pt idx="8">
                <c:v>Kyrgyzstan; DHS 2012</c:v>
              </c:pt>
              <c:pt idx="9">
                <c:v>Armenia; DHS 2010</c:v>
              </c:pt>
              <c:pt idx="10">
                <c:v>Tajikistan; DHS 2012</c:v>
              </c:pt>
            </c:strLit>
          </c:cat>
          <c:val>
            <c:numLit>
              <c:formatCode>General</c:formatCode>
              <c:ptCount val="11"/>
              <c:pt idx="0">
                <c:v>43</c:v>
              </c:pt>
              <c:pt idx="1">
                <c:v>52.8</c:v>
              </c:pt>
              <c:pt idx="2">
                <c:v>36.6</c:v>
              </c:pt>
              <c:pt idx="3">
                <c:v>41</c:v>
              </c:pt>
              <c:pt idx="4">
                <c:v>35.200000000000003</c:v>
              </c:pt>
              <c:pt idx="5">
                <c:v>21.2</c:v>
              </c:pt>
              <c:pt idx="6">
                <c:v>25.6</c:v>
              </c:pt>
              <c:pt idx="7">
                <c:v>29.5</c:v>
              </c:pt>
              <c:pt idx="8">
                <c:v>18.3</c:v>
              </c:pt>
              <c:pt idx="9">
                <c:v>3.9</c:v>
              </c:pt>
              <c:pt idx="10">
                <c:v>9.4</c:v>
              </c:pt>
            </c:numLit>
          </c:val>
        </c:ser>
        <c:dLbls>
          <c:showLegendKey val="0"/>
          <c:showVal val="0"/>
          <c:showCatName val="0"/>
          <c:showSerName val="0"/>
          <c:showPercent val="0"/>
          <c:showBubbleSize val="0"/>
        </c:dLbls>
        <c:gapWidth val="267"/>
        <c:overlap val="-43"/>
        <c:axId val="406651720"/>
        <c:axId val="406654464"/>
      </c:barChart>
      <c:catAx>
        <c:axId val="406651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6654464"/>
        <c:crosses val="autoZero"/>
        <c:auto val="1"/>
        <c:lblAlgn val="ctr"/>
        <c:lblOffset val="100"/>
        <c:noMultiLvlLbl val="0"/>
      </c:catAx>
      <c:valAx>
        <c:axId val="406654464"/>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6651720"/>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had sex before age 15,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3"/>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0"/>
              <c:pt idx="0">
                <c:v>Serbia; MICS 2010</c:v>
              </c:pt>
              <c:pt idx="1">
                <c:v>Republic of Moldova; MICS 2012, Final Report</c:v>
              </c:pt>
              <c:pt idx="2">
                <c:v>Belarus; MICS 2012</c:v>
              </c:pt>
              <c:pt idx="3">
                <c:v>Albania; DHS 2008-2009 </c:v>
              </c:pt>
              <c:pt idx="4">
                <c:v>Kazakhstan; MICS 2010-2011</c:v>
              </c:pt>
              <c:pt idx="5">
                <c:v>Ukraine; MICS 2012</c:v>
              </c:pt>
              <c:pt idx="6">
                <c:v>Tajikistan; DHS 2012</c:v>
              </c:pt>
              <c:pt idx="7">
                <c:v>Bosnia and Herzegovina; MICS 2011-2012</c:v>
              </c:pt>
              <c:pt idx="8">
                <c:v>Armenia; DHS 2010</c:v>
              </c:pt>
              <c:pt idx="9">
                <c:v>Kyrgyzstan; DHS 2012</c:v>
              </c:pt>
            </c:strLit>
          </c:cat>
          <c:val>
            <c:numLit>
              <c:formatCode>General</c:formatCode>
              <c:ptCount val="10"/>
              <c:pt idx="0">
                <c:v>1.4</c:v>
              </c:pt>
              <c:pt idx="1">
                <c:v>1</c:v>
              </c:pt>
              <c:pt idx="2">
                <c:v>1</c:v>
              </c:pt>
              <c:pt idx="3">
                <c:v>0.6</c:v>
              </c:pt>
              <c:pt idx="4">
                <c:v>0.4</c:v>
              </c:pt>
              <c:pt idx="5">
                <c:v>0.2</c:v>
              </c:pt>
              <c:pt idx="6">
                <c:v>0.1</c:v>
              </c:pt>
              <c:pt idx="7">
                <c:v>0</c:v>
              </c:pt>
              <c:pt idx="8">
                <c:v>0</c:v>
              </c:pt>
              <c:pt idx="9">
                <c:v>0</c:v>
              </c:pt>
            </c:numLit>
          </c:val>
        </c:ser>
        <c:ser>
          <c:idx val="1"/>
          <c:order val="1"/>
          <c:tx>
            <c:v>Boys - 15-19</c:v>
          </c:tx>
          <c:spPr>
            <a:solidFill>
              <a:schemeClr val="accent2"/>
            </a:solidFill>
            <a:ln>
              <a:noFill/>
            </a:ln>
            <a:effectLst/>
          </c:spPr>
          <c:invertIfNegative val="0"/>
          <c:dLbls>
            <c:dLbl>
              <c:idx val="4"/>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0"/>
              <c:pt idx="0">
                <c:v>Serbia; MICS 2010</c:v>
              </c:pt>
              <c:pt idx="1">
                <c:v>Republic of Moldova; MICS 2012, Final Report</c:v>
              </c:pt>
              <c:pt idx="2">
                <c:v>Belarus; MICS 2012</c:v>
              </c:pt>
              <c:pt idx="3">
                <c:v>Albania; DHS 2008-2009 </c:v>
              </c:pt>
              <c:pt idx="4">
                <c:v>Kazakhstan; MICS 2010-2011</c:v>
              </c:pt>
              <c:pt idx="5">
                <c:v>Ukraine; MICS 2012</c:v>
              </c:pt>
              <c:pt idx="6">
                <c:v>Tajikistan; DHS 2012</c:v>
              </c:pt>
              <c:pt idx="7">
                <c:v>Bosnia and Herzegovina; MICS 2011-2012</c:v>
              </c:pt>
              <c:pt idx="8">
                <c:v>Armenia; DHS 2010</c:v>
              </c:pt>
              <c:pt idx="9">
                <c:v>Kyrgyzstan; DHS 2012</c:v>
              </c:pt>
            </c:strLit>
          </c:cat>
          <c:val>
            <c:numLit>
              <c:formatCode>General</c:formatCode>
              <c:ptCount val="10"/>
              <c:pt idx="0">
                <c:v>3.8</c:v>
              </c:pt>
              <c:pt idx="1">
                <c:v>7.5</c:v>
              </c:pt>
              <c:pt idx="2">
                <c:v>1</c:v>
              </c:pt>
              <c:pt idx="3">
                <c:v>1.4</c:v>
              </c:pt>
              <c:pt idx="4">
                <c:v>0.3</c:v>
              </c:pt>
              <c:pt idx="5">
                <c:v>1.6</c:v>
              </c:pt>
              <c:pt idx="6">
                <c:v>4.4000000000000004</c:v>
              </c:pt>
              <c:pt idx="7">
                <c:v>1.8</c:v>
              </c:pt>
              <c:pt idx="8">
                <c:v>0.4</c:v>
              </c:pt>
              <c:pt idx="9">
                <c:v>2.2000000000000002</c:v>
              </c:pt>
            </c:numLit>
          </c:val>
        </c:ser>
        <c:dLbls>
          <c:showLegendKey val="0"/>
          <c:showVal val="0"/>
          <c:showCatName val="0"/>
          <c:showSerName val="0"/>
          <c:showPercent val="0"/>
          <c:showBubbleSize val="0"/>
        </c:dLbls>
        <c:gapWidth val="267"/>
        <c:overlap val="-43"/>
        <c:axId val="406654072"/>
        <c:axId val="406650544"/>
      </c:barChart>
      <c:catAx>
        <c:axId val="4066540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6650544"/>
        <c:crosses val="autoZero"/>
        <c:auto val="1"/>
        <c:lblAlgn val="ctr"/>
        <c:lblOffset val="100"/>
        <c:noMultiLvlLbl val="0"/>
      </c:catAx>
      <c:valAx>
        <c:axId val="406650544"/>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6654072"/>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had sex  with more than one partner in the last 12 months,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0"/>
              <c:pt idx="0">
                <c:v>Ukraine; MICS 2012</c:v>
              </c:pt>
              <c:pt idx="1">
                <c:v>Serbia; MICS 2010</c:v>
              </c:pt>
              <c:pt idx="2">
                <c:v>Republic of Moldova; MICS 2012</c:v>
              </c:pt>
              <c:pt idx="3">
                <c:v>Belarus; MICS 2012</c:v>
              </c:pt>
              <c:pt idx="4">
                <c:v>Bosnia and Herzegovina; MICS 2011-2012</c:v>
              </c:pt>
              <c:pt idx="5">
                <c:v>Montenegro; MICS 2013</c:v>
              </c:pt>
              <c:pt idx="6">
                <c:v>Kazakhstan; MICS 2010-2011</c:v>
              </c:pt>
              <c:pt idx="7">
                <c:v>Albania; DHS 2008-2009</c:v>
              </c:pt>
              <c:pt idx="8">
                <c:v>Armenia; DHS 2010</c:v>
              </c:pt>
              <c:pt idx="9">
                <c:v>Kyrgyzstan; DHS 2012</c:v>
              </c:pt>
            </c:strLit>
          </c:cat>
          <c:val>
            <c:numLit>
              <c:formatCode>General</c:formatCode>
              <c:ptCount val="10"/>
              <c:pt idx="0">
                <c:v>3.1</c:v>
              </c:pt>
              <c:pt idx="1">
                <c:v>3</c:v>
              </c:pt>
              <c:pt idx="2">
                <c:v>1.2</c:v>
              </c:pt>
              <c:pt idx="3">
                <c:v>1</c:v>
              </c:pt>
              <c:pt idx="4">
                <c:v>0.6</c:v>
              </c:pt>
              <c:pt idx="5">
                <c:v>0.3</c:v>
              </c:pt>
              <c:pt idx="6">
                <c:v>0.3</c:v>
              </c:pt>
              <c:pt idx="7">
                <c:v>0.1</c:v>
              </c:pt>
              <c:pt idx="8">
                <c:v>0</c:v>
              </c:pt>
              <c:pt idx="9">
                <c:v>0</c:v>
              </c:pt>
            </c:numLit>
          </c:val>
        </c:ser>
        <c:ser>
          <c:idx val="1"/>
          <c:order val="1"/>
          <c:tx>
            <c:v>Boys - 15-19</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0"/>
              <c:pt idx="0">
                <c:v>Ukraine; MICS 2012</c:v>
              </c:pt>
              <c:pt idx="1">
                <c:v>Serbia; MICS 2010</c:v>
              </c:pt>
              <c:pt idx="2">
                <c:v>Republic of Moldova; MICS 2012</c:v>
              </c:pt>
              <c:pt idx="3">
                <c:v>Belarus; MICS 2012</c:v>
              </c:pt>
              <c:pt idx="4">
                <c:v>Bosnia and Herzegovina; MICS 2011-2012</c:v>
              </c:pt>
              <c:pt idx="5">
                <c:v>Montenegro; MICS 2013</c:v>
              </c:pt>
              <c:pt idx="6">
                <c:v>Kazakhstan; MICS 2010-2011</c:v>
              </c:pt>
              <c:pt idx="7">
                <c:v>Albania; DHS 2008-2009</c:v>
              </c:pt>
              <c:pt idx="8">
                <c:v>Armenia; DHS 2010</c:v>
              </c:pt>
              <c:pt idx="9">
                <c:v>Kyrgyzstan; DHS 2012</c:v>
              </c:pt>
            </c:strLit>
          </c:cat>
          <c:val>
            <c:numLit>
              <c:formatCode>General</c:formatCode>
              <c:ptCount val="10"/>
              <c:pt idx="0">
                <c:v>14.8</c:v>
              </c:pt>
              <c:pt idx="1">
                <c:v>14.7</c:v>
              </c:pt>
              <c:pt idx="2">
                <c:v>8.1</c:v>
              </c:pt>
              <c:pt idx="3">
                <c:v>7.7</c:v>
              </c:pt>
              <c:pt idx="4">
                <c:v>4.7</c:v>
              </c:pt>
              <c:pt idx="5">
                <c:v>11.1</c:v>
              </c:pt>
              <c:pt idx="6">
                <c:v>7.6</c:v>
              </c:pt>
              <c:pt idx="7">
                <c:v>1.6</c:v>
              </c:pt>
              <c:pt idx="8">
                <c:v>5.9</c:v>
              </c:pt>
              <c:pt idx="9">
                <c:v>7.4</c:v>
              </c:pt>
            </c:numLit>
          </c:val>
        </c:ser>
        <c:dLbls>
          <c:showLegendKey val="0"/>
          <c:showVal val="0"/>
          <c:showCatName val="0"/>
          <c:showSerName val="0"/>
          <c:showPercent val="0"/>
          <c:showBubbleSize val="0"/>
        </c:dLbls>
        <c:gapWidth val="267"/>
        <c:overlap val="-43"/>
        <c:axId val="404545128"/>
        <c:axId val="230812456"/>
      </c:barChart>
      <c:catAx>
        <c:axId val="4045451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0812456"/>
        <c:crosses val="autoZero"/>
        <c:auto val="1"/>
        <c:lblAlgn val="ctr"/>
        <c:lblOffset val="100"/>
        <c:noMultiLvlLbl val="0"/>
      </c:catAx>
      <c:valAx>
        <c:axId val="230812456"/>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45128"/>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with multiple partners who used a condom at last sexual intercourse,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cat>
            <c:strLit>
              <c:ptCount val="4"/>
              <c:pt idx="0">
                <c:v>Ukraine; MICS 2012</c:v>
              </c:pt>
              <c:pt idx="1">
                <c:v>Serbia; MICS 2010</c:v>
              </c:pt>
              <c:pt idx="2">
                <c:v>Kazakhstan; MICS 2010-2011</c:v>
              </c:pt>
              <c:pt idx="3">
                <c:v>Montenegro; MICS 2013</c:v>
              </c:pt>
            </c:strLit>
          </c:cat>
          <c:val>
            <c:numLit>
              <c:formatCode>General</c:formatCode>
              <c:ptCount val="4"/>
              <c:pt idx="0">
                <c:v>0</c:v>
              </c:pt>
              <c:pt idx="1">
                <c:v>0</c:v>
              </c:pt>
              <c:pt idx="2">
                <c:v>0</c:v>
              </c:pt>
              <c:pt idx="3">
                <c:v>0</c:v>
              </c:pt>
            </c:numLit>
          </c:val>
        </c:ser>
        <c:ser>
          <c:idx val="1"/>
          <c:order val="1"/>
          <c:tx>
            <c:v>Boys - 15-19</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4"/>
              <c:pt idx="0">
                <c:v>Ukraine; MICS 2012</c:v>
              </c:pt>
              <c:pt idx="1">
                <c:v>Serbia; MICS 2010</c:v>
              </c:pt>
              <c:pt idx="2">
                <c:v>Kazakhstan; MICS 2010-2011</c:v>
              </c:pt>
              <c:pt idx="3">
                <c:v>Montenegro; MICS 2013</c:v>
              </c:pt>
            </c:strLit>
          </c:cat>
          <c:val>
            <c:numLit>
              <c:formatCode>General</c:formatCode>
              <c:ptCount val="4"/>
              <c:pt idx="0">
                <c:v>89.8</c:v>
              </c:pt>
              <c:pt idx="1">
                <c:v>62.8</c:v>
              </c:pt>
              <c:pt idx="2">
                <c:v>93.6</c:v>
              </c:pt>
              <c:pt idx="3">
                <c:v>64.400000000000006</c:v>
              </c:pt>
            </c:numLit>
          </c:val>
        </c:ser>
        <c:dLbls>
          <c:showLegendKey val="0"/>
          <c:showVal val="0"/>
          <c:showCatName val="0"/>
          <c:showSerName val="0"/>
          <c:showPercent val="0"/>
          <c:showBubbleSize val="0"/>
        </c:dLbls>
        <c:gapWidth val="267"/>
        <c:overlap val="-43"/>
        <c:axId val="230809320"/>
        <c:axId val="230810104"/>
      </c:barChart>
      <c:catAx>
        <c:axId val="2308093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0810104"/>
        <c:crosses val="autoZero"/>
        <c:auto val="1"/>
        <c:lblAlgn val="ctr"/>
        <c:lblOffset val="100"/>
        <c:noMultiLvlLbl val="0"/>
      </c:catAx>
      <c:valAx>
        <c:axId val="230810104"/>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0809320"/>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engaged in higher-risk sex* during the last 12 months,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8"/>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9"/>
              <c:pt idx="0">
                <c:v>Belarus; MICS 2012</c:v>
              </c:pt>
              <c:pt idx="1">
                <c:v>Republic of Moldova; MICS 2012</c:v>
              </c:pt>
              <c:pt idx="2">
                <c:v>Albania; DHS 2008-2009</c:v>
              </c:pt>
              <c:pt idx="3">
                <c:v>Serbia; MICS 2010</c:v>
              </c:pt>
              <c:pt idx="4">
                <c:v>Montenegro; MICS 2013</c:v>
              </c:pt>
              <c:pt idx="5">
                <c:v>Kazakhstan; MICS 2010-2011</c:v>
              </c:pt>
              <c:pt idx="6">
                <c:v>Armenia; DHS 2010</c:v>
              </c:pt>
              <c:pt idx="7">
                <c:v>Kyrgyzstan; DHS 2012</c:v>
              </c:pt>
              <c:pt idx="8">
                <c:v>Bosnia and Herzegovina; MICS 2011-2012</c:v>
              </c:pt>
            </c:strLit>
          </c:cat>
          <c:val>
            <c:numLit>
              <c:formatCode>General</c:formatCode>
              <c:ptCount val="9"/>
              <c:pt idx="0">
                <c:v>68.8</c:v>
              </c:pt>
              <c:pt idx="1">
                <c:v>60.2</c:v>
              </c:pt>
              <c:pt idx="2">
                <c:v>54.2</c:v>
              </c:pt>
              <c:pt idx="3">
                <c:v>21.7</c:v>
              </c:pt>
              <c:pt idx="4">
                <c:v>9.4</c:v>
              </c:pt>
              <c:pt idx="5">
                <c:v>3.5</c:v>
              </c:pt>
              <c:pt idx="6">
                <c:v>2.6</c:v>
              </c:pt>
              <c:pt idx="7">
                <c:v>2.2999999999999998</c:v>
              </c:pt>
              <c:pt idx="8">
                <c:v>0</c:v>
              </c:pt>
            </c:numLit>
          </c:val>
        </c:ser>
        <c:ser>
          <c:idx val="1"/>
          <c:order val="1"/>
          <c:tx>
            <c:v>Boys - 15-19</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9"/>
              <c:pt idx="0">
                <c:v>Belarus; MICS 2012</c:v>
              </c:pt>
              <c:pt idx="1">
                <c:v>Republic of Moldova; MICS 2012</c:v>
              </c:pt>
              <c:pt idx="2">
                <c:v>Albania; DHS 2008-2009</c:v>
              </c:pt>
              <c:pt idx="3">
                <c:v>Serbia; MICS 2010</c:v>
              </c:pt>
              <c:pt idx="4">
                <c:v>Montenegro; MICS 2013</c:v>
              </c:pt>
              <c:pt idx="5">
                <c:v>Kazakhstan; MICS 2010-2011</c:v>
              </c:pt>
              <c:pt idx="6">
                <c:v>Armenia; DHS 2010</c:v>
              </c:pt>
              <c:pt idx="7">
                <c:v>Kyrgyzstan; DHS 2012</c:v>
              </c:pt>
              <c:pt idx="8">
                <c:v>Bosnia and Herzegovina; MICS 2011-2012</c:v>
              </c:pt>
            </c:strLit>
          </c:cat>
          <c:val>
            <c:numLit>
              <c:formatCode>General</c:formatCode>
              <c:ptCount val="9"/>
              <c:pt idx="0">
                <c:v>92.4</c:v>
              </c:pt>
              <c:pt idx="1">
                <c:v>96.4</c:v>
              </c:pt>
              <c:pt idx="2">
                <c:v>97.2</c:v>
              </c:pt>
              <c:pt idx="3">
                <c:v>37.4</c:v>
              </c:pt>
              <c:pt idx="4">
                <c:v>30.7</c:v>
              </c:pt>
              <c:pt idx="5">
                <c:v>21.2</c:v>
              </c:pt>
              <c:pt idx="6">
                <c:v>94.6</c:v>
              </c:pt>
              <c:pt idx="7">
                <c:v>99.3</c:v>
              </c:pt>
              <c:pt idx="8">
                <c:v>100</c:v>
              </c:pt>
            </c:numLit>
          </c:val>
        </c:ser>
        <c:dLbls>
          <c:showLegendKey val="0"/>
          <c:showVal val="0"/>
          <c:showCatName val="0"/>
          <c:showSerName val="0"/>
          <c:showPercent val="0"/>
          <c:showBubbleSize val="0"/>
        </c:dLbls>
        <c:gapWidth val="267"/>
        <c:overlap val="-43"/>
        <c:axId val="230811672"/>
        <c:axId val="230810888"/>
      </c:barChart>
      <c:catAx>
        <c:axId val="23081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0810888"/>
        <c:crosses val="autoZero"/>
        <c:auto val="1"/>
        <c:lblAlgn val="ctr"/>
        <c:lblOffset val="100"/>
        <c:noMultiLvlLbl val="0"/>
      </c:catAx>
      <c:valAx>
        <c:axId val="230810888"/>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0811672"/>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used a condom the last time they engaged in higher risk sex* during the last 12 months,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8"/>
              <c:pt idx="0">
                <c:v>Serbia; MICS 2010</c:v>
              </c:pt>
              <c:pt idx="1">
                <c:v>Belarus; MICS 2012</c:v>
              </c:pt>
              <c:pt idx="2">
                <c:v>Republic of Moldova; MICS 2012</c:v>
              </c:pt>
              <c:pt idx="3">
                <c:v>Kazakhstan; MICS 2010-2011</c:v>
              </c:pt>
              <c:pt idx="4">
                <c:v>Montenegro; MICS 2013</c:v>
              </c:pt>
              <c:pt idx="5">
                <c:v>Albania; DHS 2008-2009</c:v>
              </c:pt>
              <c:pt idx="6">
                <c:v>Kyrgyzstan; DHS 2012</c:v>
              </c:pt>
              <c:pt idx="7">
                <c:v>Bosnia and Herzegovina; MICS 2011-2012</c:v>
              </c:pt>
            </c:strLit>
          </c:cat>
          <c:val>
            <c:numLit>
              <c:formatCode>General</c:formatCode>
              <c:ptCount val="8"/>
              <c:pt idx="0">
                <c:v>84</c:v>
              </c:pt>
              <c:pt idx="1">
                <c:v>72.900000000000006</c:v>
              </c:pt>
              <c:pt idx="2">
                <c:v>70.5</c:v>
              </c:pt>
              <c:pt idx="3">
                <c:v>69.2</c:v>
              </c:pt>
              <c:pt idx="4">
                <c:v>61.1</c:v>
              </c:pt>
              <c:pt idx="5">
                <c:v>20.3</c:v>
              </c:pt>
              <c:pt idx="6">
                <c:v>0</c:v>
              </c:pt>
              <c:pt idx="7">
                <c:v>0</c:v>
              </c:pt>
            </c:numLit>
          </c:val>
        </c:ser>
        <c:ser>
          <c:idx val="1"/>
          <c:order val="1"/>
          <c:tx>
            <c:v>Boys - 15-19</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8"/>
              <c:pt idx="0">
                <c:v>Serbia; MICS 2010</c:v>
              </c:pt>
              <c:pt idx="1">
                <c:v>Belarus; MICS 2012</c:v>
              </c:pt>
              <c:pt idx="2">
                <c:v>Republic of Moldova; MICS 2012</c:v>
              </c:pt>
              <c:pt idx="3">
                <c:v>Kazakhstan; MICS 2010-2011</c:v>
              </c:pt>
              <c:pt idx="4">
                <c:v>Montenegro; MICS 2013</c:v>
              </c:pt>
              <c:pt idx="5">
                <c:v>Albania; DHS 2008-2009</c:v>
              </c:pt>
              <c:pt idx="6">
                <c:v>Kyrgyzstan; DHS 2012</c:v>
              </c:pt>
              <c:pt idx="7">
                <c:v>Bosnia and Herzegovina; MICS 2011-2012</c:v>
              </c:pt>
            </c:strLit>
          </c:cat>
          <c:val>
            <c:numLit>
              <c:formatCode>General</c:formatCode>
              <c:ptCount val="8"/>
              <c:pt idx="0">
                <c:v>85.9</c:v>
              </c:pt>
              <c:pt idx="1">
                <c:v>92.6</c:v>
              </c:pt>
              <c:pt idx="2">
                <c:v>84.6</c:v>
              </c:pt>
              <c:pt idx="3">
                <c:v>81.099999999999994</c:v>
              </c:pt>
              <c:pt idx="4">
                <c:v>79.3</c:v>
              </c:pt>
              <c:pt idx="5">
                <c:v>55.6</c:v>
              </c:pt>
              <c:pt idx="6">
                <c:v>90.5</c:v>
              </c:pt>
              <c:pt idx="7">
                <c:v>78.099999999999994</c:v>
              </c:pt>
            </c:numLit>
          </c:val>
        </c:ser>
        <c:dLbls>
          <c:showLegendKey val="0"/>
          <c:showVal val="0"/>
          <c:showCatName val="0"/>
          <c:showSerName val="0"/>
          <c:showPercent val="0"/>
          <c:showBubbleSize val="0"/>
        </c:dLbls>
        <c:gapWidth val="267"/>
        <c:overlap val="-43"/>
        <c:axId val="230691080"/>
        <c:axId val="230691472"/>
      </c:barChart>
      <c:catAx>
        <c:axId val="230691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0691472"/>
        <c:crosses val="autoZero"/>
        <c:auto val="1"/>
        <c:lblAlgn val="ctr"/>
        <c:lblOffset val="100"/>
        <c:noMultiLvlLbl val="0"/>
      </c:catAx>
      <c:valAx>
        <c:axId val="230691472"/>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0691080"/>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have been tested for HIV and received results in the last 12 months,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9"/>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1"/>
              <c:pt idx="0">
                <c:v>Belarus; MICS 2012</c:v>
              </c:pt>
              <c:pt idx="1">
                <c:v>Kazakhstan; MICS 2010-2011</c:v>
              </c:pt>
              <c:pt idx="2">
                <c:v>Republic of Moldova; MICS 2012</c:v>
              </c:pt>
              <c:pt idx="3">
                <c:v>Ukraine; MICS 2012</c:v>
              </c:pt>
              <c:pt idx="4">
                <c:v>Kyrgyzstan; DHS 2012</c:v>
              </c:pt>
              <c:pt idx="5">
                <c:v>Georgia; Reproductive Health Survey 2010</c:v>
              </c:pt>
              <c:pt idx="6">
                <c:v>Serbia; MICS 2010</c:v>
              </c:pt>
              <c:pt idx="7">
                <c:v>Tajikistan; DHS 2012</c:v>
              </c:pt>
              <c:pt idx="8">
                <c:v>Armenia; DHS 2010</c:v>
              </c:pt>
              <c:pt idx="9">
                <c:v>Montenegro; MICS 2013</c:v>
              </c:pt>
              <c:pt idx="10">
                <c:v>Albania; DHS 2008-2009</c:v>
              </c:pt>
            </c:strLit>
          </c:cat>
          <c:val>
            <c:numLit>
              <c:formatCode>General</c:formatCode>
              <c:ptCount val="11"/>
              <c:pt idx="0">
                <c:v>15.1</c:v>
              </c:pt>
              <c:pt idx="1">
                <c:v>13.5</c:v>
              </c:pt>
              <c:pt idx="2">
                <c:v>9.9</c:v>
              </c:pt>
              <c:pt idx="3">
                <c:v>6.9</c:v>
              </c:pt>
              <c:pt idx="4">
                <c:v>5.5</c:v>
              </c:pt>
              <c:pt idx="5">
                <c:v>1.6</c:v>
              </c:pt>
              <c:pt idx="6">
                <c:v>1.3</c:v>
              </c:pt>
              <c:pt idx="7">
                <c:v>1.1000000000000001</c:v>
              </c:pt>
              <c:pt idx="8">
                <c:v>0.5</c:v>
              </c:pt>
              <c:pt idx="9">
                <c:v>0.4</c:v>
              </c:pt>
              <c:pt idx="10">
                <c:v>0.3</c:v>
              </c:pt>
            </c:numLit>
          </c:val>
        </c:ser>
        <c:ser>
          <c:idx val="1"/>
          <c:order val="1"/>
          <c:tx>
            <c:v>Boys - 15-19</c:v>
          </c:tx>
          <c:spPr>
            <a:solidFill>
              <a:schemeClr val="accent2"/>
            </a:solidFill>
            <a:ln>
              <a:noFill/>
            </a:ln>
            <a:effectLst/>
          </c:spPr>
          <c:invertIfNegative val="0"/>
          <c:dLbls>
            <c:dLbl>
              <c:idx val="5"/>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1"/>
              <c:pt idx="0">
                <c:v>Belarus; MICS 2012</c:v>
              </c:pt>
              <c:pt idx="1">
                <c:v>Kazakhstan; MICS 2010-2011</c:v>
              </c:pt>
              <c:pt idx="2">
                <c:v>Republic of Moldova; MICS 2012</c:v>
              </c:pt>
              <c:pt idx="3">
                <c:v>Ukraine; MICS 2012</c:v>
              </c:pt>
              <c:pt idx="4">
                <c:v>Kyrgyzstan; DHS 2012</c:v>
              </c:pt>
              <c:pt idx="5">
                <c:v>Georgia; Reproductive Health Survey 2010</c:v>
              </c:pt>
              <c:pt idx="6">
                <c:v>Serbia; MICS 2010</c:v>
              </c:pt>
              <c:pt idx="7">
                <c:v>Tajikistan; DHS 2012</c:v>
              </c:pt>
              <c:pt idx="8">
                <c:v>Armenia; DHS 2010</c:v>
              </c:pt>
              <c:pt idx="9">
                <c:v>Montenegro; MICS 2013</c:v>
              </c:pt>
              <c:pt idx="10">
                <c:v>Albania; DHS 2008-2009</c:v>
              </c:pt>
            </c:strLit>
          </c:cat>
          <c:val>
            <c:numLit>
              <c:formatCode>General</c:formatCode>
              <c:ptCount val="11"/>
              <c:pt idx="0">
                <c:v>14.7</c:v>
              </c:pt>
              <c:pt idx="1">
                <c:v>13.8</c:v>
              </c:pt>
              <c:pt idx="2">
                <c:v>6.4</c:v>
              </c:pt>
              <c:pt idx="3">
                <c:v>9.9</c:v>
              </c:pt>
              <c:pt idx="4">
                <c:v>0.9</c:v>
              </c:pt>
              <c:pt idx="5">
                <c:v>0</c:v>
              </c:pt>
              <c:pt idx="6">
                <c:v>1.3</c:v>
              </c:pt>
              <c:pt idx="7">
                <c:v>0</c:v>
              </c:pt>
              <c:pt idx="8">
                <c:v>0</c:v>
              </c:pt>
              <c:pt idx="9">
                <c:v>0</c:v>
              </c:pt>
              <c:pt idx="10">
                <c:v>0.2</c:v>
              </c:pt>
            </c:numLit>
          </c:val>
        </c:ser>
        <c:dLbls>
          <c:showLegendKey val="0"/>
          <c:showVal val="0"/>
          <c:showCatName val="0"/>
          <c:showSerName val="0"/>
          <c:showPercent val="0"/>
          <c:showBubbleSize val="0"/>
        </c:dLbls>
        <c:gapWidth val="267"/>
        <c:overlap val="-43"/>
        <c:axId val="230692648"/>
        <c:axId val="230693432"/>
      </c:barChart>
      <c:catAx>
        <c:axId val="2306926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0693432"/>
        <c:crosses val="autoZero"/>
        <c:auto val="1"/>
        <c:lblAlgn val="ctr"/>
        <c:lblOffset val="100"/>
        <c:noMultiLvlLbl val="0"/>
      </c:catAx>
      <c:valAx>
        <c:axId val="230693432"/>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0692648"/>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boys (aged 15-19) and young men (aged 20-24) who are circumcised, Central and Eastern Europe and the Commonwealth of Independent States,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Boys - 15-19</c:v>
          </c:tx>
          <c:spPr>
            <a:solidFill>
              <a:schemeClr val="accent6">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3"/>
              <c:pt idx="0">
                <c:v>Kyrgyzstan; DHS 2012</c:v>
              </c:pt>
              <c:pt idx="1">
                <c:v>Kazakhstan; MICS 2010-2011</c:v>
              </c:pt>
              <c:pt idx="2">
                <c:v>Albania; DHS 2008-2009</c:v>
              </c:pt>
            </c:strLit>
          </c:cat>
          <c:val>
            <c:numLit>
              <c:formatCode>General</c:formatCode>
              <c:ptCount val="3"/>
              <c:pt idx="0">
                <c:v>95.4</c:v>
              </c:pt>
              <c:pt idx="1">
                <c:v>75.3</c:v>
              </c:pt>
              <c:pt idx="2">
                <c:v>49.9</c:v>
              </c:pt>
            </c:numLit>
          </c:val>
        </c:ser>
        <c:ser>
          <c:idx val="1"/>
          <c:order val="1"/>
          <c:tx>
            <c:v>Young Men - 20-24</c:v>
          </c:tx>
          <c:spPr>
            <a:solidFill>
              <a:schemeClr val="accent4">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3"/>
              <c:pt idx="0">
                <c:v>Kyrgyzstan; DHS 2012</c:v>
              </c:pt>
              <c:pt idx="1">
                <c:v>Kazakhstan; MICS 2010-2011</c:v>
              </c:pt>
              <c:pt idx="2">
                <c:v>Albania; DHS 2008-2009</c:v>
              </c:pt>
            </c:strLit>
          </c:cat>
          <c:val>
            <c:numLit>
              <c:formatCode>General</c:formatCode>
              <c:ptCount val="3"/>
              <c:pt idx="0">
                <c:v>90.8</c:v>
              </c:pt>
              <c:pt idx="1">
                <c:v>72.900000000000006</c:v>
              </c:pt>
              <c:pt idx="2">
                <c:v>51.1</c:v>
              </c:pt>
            </c:numLit>
          </c:val>
        </c:ser>
        <c:dLbls>
          <c:showLegendKey val="0"/>
          <c:showVal val="0"/>
          <c:showCatName val="0"/>
          <c:showSerName val="0"/>
          <c:showPercent val="0"/>
          <c:showBubbleSize val="0"/>
        </c:dLbls>
        <c:gapWidth val="267"/>
        <c:overlap val="-43"/>
        <c:axId val="230694216"/>
        <c:axId val="391842656"/>
      </c:barChart>
      <c:catAx>
        <c:axId val="23069421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391842656"/>
        <c:crosses val="autoZero"/>
        <c:auto val="1"/>
        <c:lblAlgn val="ctr"/>
        <c:lblOffset val="100"/>
        <c:noMultiLvlLbl val="0"/>
      </c:catAx>
      <c:valAx>
        <c:axId val="391842656"/>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0694216"/>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2014</a:t>
            </a:r>
          </a:p>
        </c:rich>
      </c:tx>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Pop_0-14'!$H$40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79917EE6-F881-4B45-B54B-3B7C0C00AFEF}" type="CATEGORYNAME">
                      <a:rPr lang="en-US"/>
                      <a:pPr/>
                      <a:t>[CATEGORY NAME]</a:t>
                    </a:fld>
                    <a:r>
                      <a:rPr lang="en-US" baseline="0"/>
                      <a:t> 380,000 </a:t>
                    </a:r>
                    <a:fld id="{01CA2064-D2BC-4BC0-94DC-AE9A897473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F6C5697E-CE88-43AC-B628-4F2867854D1A}" type="CATEGORYNAME">
                      <a:rPr lang="en-US"/>
                      <a:pPr/>
                      <a:t>[CATEGORY NAME]</a:t>
                    </a:fld>
                    <a:r>
                      <a:rPr lang="en-US" baseline="0"/>
                      <a:t> 340,000 </a:t>
                    </a:r>
                    <a:fld id="{E66CB428-4ECC-4C35-82E4-03E197FDE3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B16C011-9BBF-45A5-A8E0-F698EB0F8711}" type="CATEGORYNAME">
                      <a:rPr lang="en-US"/>
                      <a:pPr/>
                      <a:t>[CATEGORY NAME]</a:t>
                    </a:fld>
                    <a:r>
                      <a:rPr lang="en-US" baseline="0"/>
                      <a:t> 160,000 </a:t>
                    </a:r>
                    <a:fld id="{E3BD5DA2-E09E-4983-B6E5-A56B2FB721D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3EB6C6AF-42E3-47B9-A1A1-57EA56F4929F}" type="CATEGORYNAME">
                      <a:rPr lang="en-US"/>
                      <a:pPr/>
                      <a:t>[CATEGORY NAME]</a:t>
                    </a:fld>
                    <a:r>
                      <a:rPr lang="en-US" baseline="0"/>
                      <a:t> 160,000 </a:t>
                    </a:r>
                    <a:fld id="{32C9C7E8-C1D6-4D07-98B3-7623279EA67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619A6572-8DA2-4271-ABF4-535B32FE46CA}" type="CATEGORYNAME">
                      <a:rPr lang="en-US"/>
                      <a:pPr/>
                      <a:t>[CATEGORY NAME]</a:t>
                    </a:fld>
                    <a:r>
                      <a:rPr lang="en-US" baseline="0"/>
                      <a:t> 150,000 </a:t>
                    </a:r>
                    <a:fld id="{7D79EF90-7A15-4E91-9EAA-0D561CB66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47B6E4D9-F6CC-4985-ADDE-9D288243C123}" type="CATEGORYNAME">
                      <a:rPr lang="en-US"/>
                      <a:pPr/>
                      <a:t>[CATEGORY NAME]</a:t>
                    </a:fld>
                    <a:r>
                      <a:rPr lang="en-US" baseline="0"/>
                      <a:t> 150,000 </a:t>
                    </a:r>
                    <a:fld id="{E726BF18-A2C8-4E26-93C4-BDD7F3E7ED8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82FDF39E-F50D-497B-BD85-4109B6E8EC5B}" type="CATEGORYNAME">
                      <a:rPr lang="en-US"/>
                      <a:pPr/>
                      <a:t>[CATEGORY NAME]</a:t>
                    </a:fld>
                    <a:r>
                      <a:rPr lang="en-US" baseline="0"/>
                      <a:t> 140,000 </a:t>
                    </a:r>
                    <a:fld id="{DDCA4222-B8AB-4BFC-BAFF-2B35FC03FBF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20C491F-4FCE-4627-9191-582C83110220}" type="CATEGORYNAME">
                      <a:rPr lang="en-US"/>
                      <a:pPr/>
                      <a:t>[CATEGORY NAME]</a:t>
                    </a:fld>
                    <a:r>
                      <a:rPr lang="en-US" baseline="0"/>
                      <a:t> ... </a:t>
                    </a:r>
                    <a:fld id="{0E62D86C-9DF1-4168-9D3B-38B5661CE2D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410803D9-6C44-4BB2-895F-A9C24E2DA90A}" type="CATEGORYNAME">
                      <a:rPr lang="en-US"/>
                      <a:pPr/>
                      <a:t>[CATEGORY NAME]</a:t>
                    </a:fld>
                    <a:r>
                      <a:rPr lang="en-US" baseline="0"/>
                      <a:t> 130,000 </a:t>
                    </a:r>
                    <a:fld id="{C5BB5597-A130-4E4B-B46F-4CCA0056C08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B5A2BB0-96A4-4D9F-B7BA-296894937B3D}" type="CATEGORYNAME">
                      <a:rPr lang="en-US"/>
                      <a:pPr/>
                      <a:t>[CATEGORY NAME]</a:t>
                    </a:fld>
                    <a:r>
                      <a:rPr lang="en-US" baseline="0"/>
                      <a:t> 110,000 </a:t>
                    </a:r>
                    <a:fld id="{B1E2BBE3-60C9-49DA-8B02-01EC3481D2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D1942F54-A776-4A8D-A827-89ABEB31265B}" type="CATEGORYNAME">
                      <a:rPr lang="en-US"/>
                      <a:pPr/>
                      <a:t>[CATEGORY NAME]</a:t>
                    </a:fld>
                    <a:r>
                      <a:rPr lang="en-US" baseline="0"/>
                      <a:t> 100,000 </a:t>
                    </a:r>
                    <a:fld id="{8C4BA46C-A6A1-4432-94ED-3614B20E08A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9B4EB6AB-8E5C-4F3C-A899-52B39E7F675D}" type="CATEGORYNAME">
                      <a:rPr lang="en-US"/>
                      <a:pPr/>
                      <a:t>[CATEGORY NAME]</a:t>
                    </a:fld>
                    <a:r>
                      <a:rPr lang="en-US" baseline="0"/>
                      <a:t> 59,000 </a:t>
                    </a:r>
                    <a:fld id="{0912D724-C1CA-4ED1-A09A-7ED0BC6BCFB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C8F33607-A2C9-42D1-B80F-089648667A91}" type="CATEGORYNAME">
                      <a:rPr lang="en-US"/>
                      <a:pPr/>
                      <a:t>[CATEGORY NAME]</a:t>
                    </a:fld>
                    <a:r>
                      <a:rPr lang="en-US" baseline="0"/>
                      <a:t> 58,000 </a:t>
                    </a:r>
                    <a:fld id="{B595AB66-B8EF-496E-89BA-5F85937B9DE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r>
                      <a:rPr lang="en-US"/>
                      <a:t>Côte d'Ivoire</a:t>
                    </a:r>
                    <a:r>
                      <a:rPr lang="en-US" baseline="0"/>
                      <a:t> 42,000 </a:t>
                    </a:r>
                    <a:fld id="{04AEEFB2-A680-4BDE-BEF3-C6AB94794D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A1C98460-9696-4034-85A0-E1ECED89B519}" type="CATEGORYNAME">
                      <a:rPr lang="en-US"/>
                      <a:pPr/>
                      <a:t>[CATEGORY NAME]</a:t>
                    </a:fld>
                    <a:r>
                      <a:rPr lang="en-US" baseline="0"/>
                      <a:t> 32,000 </a:t>
                    </a:r>
                    <a:fld id="{29569BD4-753D-43DD-BC1A-38A7583D339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619C9A45-B116-468C-BC52-F76333FDBEAA}" type="CATEGORYNAME">
                      <a:rPr lang="en-US"/>
                      <a:pPr/>
                      <a:t>[CATEGORY NAME]</a:t>
                    </a:fld>
                    <a:r>
                      <a:rPr lang="en-US" baseline="0"/>
                      <a:t> 29,000 </a:t>
                    </a:r>
                    <a:fld id="{FA970A0D-6D46-4F2D-B472-8C437B9A01E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64296A43-93F6-432B-8478-B1AFAC95F70F}" type="CATEGORYNAME">
                      <a:rPr lang="en-US"/>
                      <a:pPr/>
                      <a:t>[CATEGORY NAME]</a:t>
                    </a:fld>
                    <a:r>
                      <a:rPr lang="en-US" baseline="0"/>
                      <a:t> 22,000 </a:t>
                    </a:r>
                    <a:fld id="{C96FBBBC-0F26-4D3A-B1FD-4ABA6F76D76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CC34EB30-1B43-492A-A874-A7DD50657964}" type="CATEGORYNAME">
                      <a:rPr lang="en-US"/>
                      <a:pPr/>
                      <a:t>[CATEGORY NAME]</a:t>
                    </a:fld>
                    <a:r>
                      <a:rPr lang="en-US" baseline="0"/>
                      <a:t> 21,000 </a:t>
                    </a:r>
                    <a:fld id="{FDDE82EC-5C7E-4AFF-8062-4ECD37BFD7D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CB8B4657-A871-40F5-B825-F86A14F3ED0E}" type="CATEGORYNAME">
                      <a:rPr lang="en-US"/>
                      <a:pPr/>
                      <a:t>[CATEGORY NAME]</a:t>
                    </a:fld>
                    <a:r>
                      <a:rPr lang="en-US" baseline="0"/>
                      <a:t> 19,000 </a:t>
                    </a:r>
                    <a:fld id="{3488F0EC-7EC1-4626-A024-69321060954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BFDA34C0-9405-4858-BFD4-BED4E39195B9}" type="CATEGORYNAME">
                      <a:rPr lang="en-US"/>
                      <a:pPr/>
                      <a:t>[CATEGORY NAME]</a:t>
                    </a:fld>
                    <a:r>
                      <a:rPr lang="en-US" baseline="0"/>
                      <a:t> 19,000 </a:t>
                    </a:r>
                    <a:fld id="{E77F4DD3-C6D5-4D6E-9B8D-6D3D0DBECFD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9DDBDFFA-0225-4845-8C35-F9851C1103E5}" type="CATEGORYNAME">
                      <a:rPr lang="en-US"/>
                      <a:pPr/>
                      <a:t>[CATEGORY NAME]</a:t>
                    </a:fld>
                    <a:r>
                      <a:rPr lang="en-US" baseline="0"/>
                      <a:t> 340,000 </a:t>
                    </a:r>
                    <a:fld id="{2DF21EC8-BAE9-4304-A547-E229D799D35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Mozambique</c:v>
                </c:pt>
                <c:pt idx="3">
                  <c:v>Kenya</c:v>
                </c:pt>
                <c:pt idx="4">
                  <c:v>Uganda</c:v>
                </c:pt>
                <c:pt idx="5">
                  <c:v>Zimbabwe</c:v>
                </c:pt>
                <c:pt idx="6">
                  <c:v>United Republic of Tanzania</c:v>
                </c:pt>
                <c:pt idx="7">
                  <c:v>India</c:v>
                </c:pt>
                <c:pt idx="8">
                  <c:v>Malawi</c:v>
                </c:pt>
                <c:pt idx="9">
                  <c:v>Ethiopia</c:v>
                </c:pt>
                <c:pt idx="10">
                  <c:v>Zambia</c:v>
                </c:pt>
                <c:pt idx="11">
                  <c:v>Democratic Republic of the Congo</c:v>
                </c:pt>
                <c:pt idx="12">
                  <c:v>Cameroon</c:v>
                </c:pt>
                <c:pt idx="13">
                  <c:v>Cote dIvoire</c:v>
                </c:pt>
                <c:pt idx="14">
                  <c:v>Angola</c:v>
                </c:pt>
                <c:pt idx="15">
                  <c:v>Chad</c:v>
                </c:pt>
                <c:pt idx="16">
                  <c:v>Rwanda</c:v>
                </c:pt>
                <c:pt idx="17">
                  <c:v>Ghana</c:v>
                </c:pt>
                <c:pt idx="18">
                  <c:v>Indonesia</c:v>
                </c:pt>
                <c:pt idx="19">
                  <c:v>Lesotho</c:v>
                </c:pt>
                <c:pt idx="20">
                  <c:v>Rest of world</c:v>
                </c:pt>
              </c:strCache>
            </c:strRef>
          </c:cat>
          <c:val>
            <c:numRef>
              <c:f>'HIV Pop_0-14'!$H$41:$H$61</c:f>
              <c:numCache>
                <c:formatCode>General</c:formatCode>
                <c:ptCount val="21"/>
                <c:pt idx="0">
                  <c:v>379278</c:v>
                </c:pt>
                <c:pt idx="1">
                  <c:v>338224</c:v>
                </c:pt>
                <c:pt idx="2">
                  <c:v>164439</c:v>
                </c:pt>
                <c:pt idx="3">
                  <c:v>159731</c:v>
                </c:pt>
                <c:pt idx="4">
                  <c:v>147394</c:v>
                </c:pt>
                <c:pt idx="5">
                  <c:v>146824</c:v>
                </c:pt>
                <c:pt idx="6">
                  <c:v>142721</c:v>
                </c:pt>
                <c:pt idx="7">
                  <c:v>134898</c:v>
                </c:pt>
                <c:pt idx="8">
                  <c:v>133075</c:v>
                </c:pt>
                <c:pt idx="9">
                  <c:v>106811</c:v>
                </c:pt>
                <c:pt idx="10">
                  <c:v>104354</c:v>
                </c:pt>
                <c:pt idx="11">
                  <c:v>58666</c:v>
                </c:pt>
                <c:pt idx="12">
                  <c:v>58009</c:v>
                </c:pt>
                <c:pt idx="13">
                  <c:v>42207</c:v>
                </c:pt>
                <c:pt idx="14">
                  <c:v>32259</c:v>
                </c:pt>
                <c:pt idx="15">
                  <c:v>28747</c:v>
                </c:pt>
                <c:pt idx="16">
                  <c:v>22092</c:v>
                </c:pt>
                <c:pt idx="17">
                  <c:v>21223</c:v>
                </c:pt>
                <c:pt idx="18">
                  <c:v>19417</c:v>
                </c:pt>
                <c:pt idx="19">
                  <c:v>19299</c:v>
                </c:pt>
                <c:pt idx="20">
                  <c:v>341351.77169999998</c:v>
                </c:pt>
              </c:numCache>
            </c:numRef>
          </c:val>
        </c:ser>
        <c:ser>
          <c:idx val="1"/>
          <c:order val="1"/>
          <c:tx>
            <c:strRef>
              <c:f>'HIV Pop_0-14'!$H$40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Mozambique</c:v>
                </c:pt>
                <c:pt idx="3">
                  <c:v>Kenya</c:v>
                </c:pt>
                <c:pt idx="4">
                  <c:v>Uganda</c:v>
                </c:pt>
                <c:pt idx="5">
                  <c:v>Zimbabwe</c:v>
                </c:pt>
                <c:pt idx="6">
                  <c:v>United Republic of Tanzania</c:v>
                </c:pt>
                <c:pt idx="7">
                  <c:v>India</c:v>
                </c:pt>
                <c:pt idx="8">
                  <c:v>Malawi</c:v>
                </c:pt>
                <c:pt idx="9">
                  <c:v>Ethiopia</c:v>
                </c:pt>
                <c:pt idx="10">
                  <c:v>Zambia</c:v>
                </c:pt>
                <c:pt idx="11">
                  <c:v>Democratic Republic of the Congo</c:v>
                </c:pt>
                <c:pt idx="12">
                  <c:v>Cameroon</c:v>
                </c:pt>
                <c:pt idx="13">
                  <c:v>Cote dIvoire</c:v>
                </c:pt>
                <c:pt idx="14">
                  <c:v>Angola</c:v>
                </c:pt>
                <c:pt idx="15">
                  <c:v>Chad</c:v>
                </c:pt>
                <c:pt idx="16">
                  <c:v>Rwanda</c:v>
                </c:pt>
                <c:pt idx="17">
                  <c:v>Ghana</c:v>
                </c:pt>
                <c:pt idx="18">
                  <c:v>Indonesia</c:v>
                </c:pt>
                <c:pt idx="19">
                  <c:v>Lesotho</c:v>
                </c:pt>
                <c:pt idx="20">
                  <c:v>Rest of world</c:v>
                </c:pt>
              </c:strCache>
            </c:strRef>
          </c:cat>
          <c:val>
            <c:numRef>
              <c:f>'HIV Pop_0-14'!$H$41:$H$61</c:f>
              <c:numCache>
                <c:formatCode>General</c:formatCode>
                <c:ptCount val="21"/>
                <c:pt idx="0">
                  <c:v>379278</c:v>
                </c:pt>
                <c:pt idx="1">
                  <c:v>338224</c:v>
                </c:pt>
                <c:pt idx="2">
                  <c:v>164439</c:v>
                </c:pt>
                <c:pt idx="3">
                  <c:v>159731</c:v>
                </c:pt>
                <c:pt idx="4">
                  <c:v>147394</c:v>
                </c:pt>
                <c:pt idx="5">
                  <c:v>146824</c:v>
                </c:pt>
                <c:pt idx="6">
                  <c:v>142721</c:v>
                </c:pt>
                <c:pt idx="7">
                  <c:v>134898</c:v>
                </c:pt>
                <c:pt idx="8">
                  <c:v>133075</c:v>
                </c:pt>
                <c:pt idx="9">
                  <c:v>106811</c:v>
                </c:pt>
                <c:pt idx="10">
                  <c:v>104354</c:v>
                </c:pt>
                <c:pt idx="11">
                  <c:v>58666</c:v>
                </c:pt>
                <c:pt idx="12">
                  <c:v>58009</c:v>
                </c:pt>
                <c:pt idx="13">
                  <c:v>42207</c:v>
                </c:pt>
                <c:pt idx="14">
                  <c:v>32259</c:v>
                </c:pt>
                <c:pt idx="15">
                  <c:v>28747</c:v>
                </c:pt>
                <c:pt idx="16">
                  <c:v>22092</c:v>
                </c:pt>
                <c:pt idx="17">
                  <c:v>21223</c:v>
                </c:pt>
                <c:pt idx="18">
                  <c:v>19417</c:v>
                </c:pt>
                <c:pt idx="19">
                  <c:v>19299</c:v>
                </c:pt>
                <c:pt idx="20">
                  <c:v>341351.77169999998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Pop_0-14'!$C$40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755614D2-AEAC-45BF-9561-5B6D85E48E00}" type="CATEGORYNAME">
                      <a:rPr lang="en-US"/>
                      <a:pPr/>
                      <a:t>[CATEGORY NAME]</a:t>
                    </a:fld>
                    <a:r>
                      <a:rPr lang="en-US" baseline="0"/>
                      <a:t> 210,000 </a:t>
                    </a:r>
                    <a:fld id="{A0959666-3F9F-4E45-8D39-2A94AAF728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D695556-8B92-4874-96A0-3E7014599D93}" type="CATEGORYNAME">
                      <a:rPr lang="en-US"/>
                      <a:pPr/>
                      <a:t>[CATEGORY NAME]</a:t>
                    </a:fld>
                    <a:r>
                      <a:rPr lang="en-US" baseline="0"/>
                      <a:t> 190,000 </a:t>
                    </a:r>
                    <a:fld id="{0111EE08-E52A-430B-A337-1B8574B67B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D0B45059-39AC-44F7-8001-14614868BA8B}" type="CATEGORYNAME">
                      <a:rPr lang="en-US"/>
                      <a:pPr/>
                      <a:t>[CATEGORY NAME]</a:t>
                    </a:fld>
                    <a:r>
                      <a:rPr lang="en-US" baseline="0"/>
                      <a:t> 170,000 </a:t>
                    </a:r>
                    <a:fld id="{1EFD9BA7-8C07-464A-A8D8-DA344C211B4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8175FE26-BB00-4BA6-B9FE-F51642901AF9}" type="CATEGORYNAME">
                      <a:rPr lang="en-US"/>
                      <a:pPr/>
                      <a:t>[CATEGORY NAME]</a:t>
                    </a:fld>
                    <a:r>
                      <a:rPr lang="en-US" baseline="0"/>
                      <a:t> 160,000 </a:t>
                    </a:r>
                    <a:fld id="{F5E05D95-CAAE-456C-84A6-9D0B9BA1F0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37E6F6C4-30A6-4C07-B3F3-48812EFA400F}" type="CATEGORYNAME">
                      <a:rPr lang="en-US"/>
                      <a:pPr/>
                      <a:t>[CATEGORY NAME]</a:t>
                    </a:fld>
                    <a:r>
                      <a:rPr lang="en-US" baseline="0"/>
                      <a:t> 150,000 </a:t>
                    </a:r>
                    <a:fld id="{DAAA0718-E1B6-4F0C-8EDB-1D6AB90A15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E0B5B9AF-3CB4-434B-8A77-7B0B06FDC5D1}" type="CATEGORYNAME">
                      <a:rPr lang="en-US"/>
                      <a:pPr/>
                      <a:t>[CATEGORY NAME]</a:t>
                    </a:fld>
                    <a:r>
                      <a:rPr lang="en-US" baseline="0"/>
                      <a:t> 150,000 </a:t>
                    </a:r>
                    <a:fld id="{BC36569B-9E3E-4D44-BB29-008534C759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BA168DF5-4EEE-4533-A861-3628E0B1993A}" type="CATEGORYNAME">
                      <a:rPr lang="en-US"/>
                      <a:pPr/>
                      <a:t>[CATEGORY NAME]</a:t>
                    </a:fld>
                    <a:r>
                      <a:rPr lang="en-US" baseline="0"/>
                      <a:t> 150,000 </a:t>
                    </a:r>
                    <a:fld id="{43445AA7-2EC6-48B6-828D-B5D16F7DEA8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1EA77302-7F89-4A63-9890-4D2E266BEAD0}" type="CATEGORYNAME">
                      <a:rPr lang="en-US"/>
                      <a:pPr/>
                      <a:t>[CATEGORY NAME]</a:t>
                    </a:fld>
                    <a:r>
                      <a:rPr lang="en-US" baseline="0"/>
                      <a:t> 120,000 </a:t>
                    </a:r>
                    <a:fld id="{022999F3-FABD-4A92-BAE1-7A6A3F999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9F9C1556-4C18-48FA-BAC8-A34331A2028A}" type="CATEGORYNAME">
                      <a:rPr lang="en-US"/>
                      <a:pPr/>
                      <a:t>[CATEGORY NAME]</a:t>
                    </a:fld>
                    <a:r>
                      <a:rPr lang="en-US" baseline="0"/>
                      <a:t> 83,000 </a:t>
                    </a:r>
                    <a:fld id="{9C2C036C-0F56-4980-B261-6E401EF45F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6842E243-D49A-4F94-9104-D8FD20B1083C}" type="CATEGORYNAME">
                      <a:rPr lang="en-US"/>
                      <a:pPr/>
                      <a:t>[CATEGORY NAME]</a:t>
                    </a:fld>
                    <a:r>
                      <a:rPr lang="en-US"/>
                      <a:t> ...</a:t>
                    </a:r>
                    <a:r>
                      <a:rPr lang="en-US" baseline="0"/>
                      <a:t>  </a:t>
                    </a:r>
                    <a:fld id="{BA07ED61-108F-4D3B-8381-7C0CA2A9C01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58ADA115-EDD8-418B-B11B-499E7CB0EBEE}" type="CATEGORYNAME">
                      <a:rPr lang="en-US"/>
                      <a:pPr/>
                      <a:t>[CATEGORY NAME]</a:t>
                    </a:fld>
                    <a:r>
                      <a:rPr lang="en-US"/>
                      <a:t> 68,000</a:t>
                    </a:r>
                    <a:r>
                      <a:rPr lang="en-US" baseline="0"/>
                      <a:t>  </a:t>
                    </a:r>
                    <a:fld id="{864F91E0-6592-47D0-BE17-F87DF2B20C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54B4224C-684F-478D-B7CC-B714C08AC927}" type="CATEGORYNAME">
                      <a:rPr lang="en-US"/>
                      <a:pPr/>
                      <a:t>[CATEGORY NAME]</a:t>
                    </a:fld>
                    <a:r>
                      <a:rPr lang="en-US" baseline="0"/>
                      <a:t> 57,000 </a:t>
                    </a:r>
                    <a:fld id="{D09C1073-2DC5-461C-954F-74F6B6F35BF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8DA1741C-1219-48A7-A43D-6C7B91978EC4}" type="CATEGORYNAME">
                      <a:rPr lang="en-US"/>
                      <a:pPr/>
                      <a:t>[CATEGORY NAME]</a:t>
                    </a:fld>
                    <a:r>
                      <a:rPr lang="en-US" baseline="0"/>
                      <a:t> 41,000 </a:t>
                    </a:r>
                    <a:fld id="{346104A7-173F-46A6-9E87-BBA7018BBC2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r>
                      <a:rPr lang="en-US"/>
                      <a:t>Côte d'Ivoire 40,000 2%</a:t>
                    </a:r>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extLst>
            </c:dLbl>
            <c:dLbl>
              <c:idx val="14"/>
              <c:tx>
                <c:rich>
                  <a:bodyPr/>
                  <a:lstStyle/>
                  <a:p>
                    <a:fld id="{06DE14D1-2661-4B8E-AB60-9468FF10B8C0}" type="CATEGORYNAME">
                      <a:rPr lang="en-US"/>
                      <a:pPr/>
                      <a:t>[CATEGORY NAME]</a:t>
                    </a:fld>
                    <a:r>
                      <a:rPr lang="en-US" baseline="0"/>
                      <a:t> 32,000 </a:t>
                    </a:r>
                    <a:fld id="{59779B3E-723F-4815-9FE2-CC6702170B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CAA11608-F3CD-44EC-BC34-BEDBA55C5F1B}" type="CATEGORYNAME">
                      <a:rPr lang="en-US"/>
                      <a:pPr/>
                      <a:t>[CATEGORY NAME]</a:t>
                    </a:fld>
                    <a:r>
                      <a:rPr lang="en-US" baseline="0"/>
                      <a:t> 26,000 </a:t>
                    </a:r>
                    <a:fld id="{760713EE-3966-4BC1-8C99-B770873C00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20F3BD17-B6A8-4D8F-BE61-CFB143A8EB35}" type="CATEGORYNAME">
                      <a:rPr lang="en-US"/>
                      <a:pPr/>
                      <a:t>[CATEGORY NAME]</a:t>
                    </a:fld>
                    <a:r>
                      <a:rPr lang="en-US" baseline="0"/>
                      <a:t> 21,000 </a:t>
                    </a:r>
                    <a:fld id="{836EC562-F43B-4F77-A9D8-FF6CC2E069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3E17A605-7B49-4A40-B38D-366173351604}" type="CATEGORYNAME">
                      <a:rPr lang="en-US"/>
                      <a:pPr/>
                      <a:t>[CATEGORY NAME]</a:t>
                    </a:fld>
                    <a:r>
                      <a:rPr lang="en-US" baseline="0"/>
                      <a:t> 19,000 </a:t>
                    </a:r>
                    <a:fld id="{D1460923-B451-4145-896B-428F2C22EF3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8B881D5D-0517-4763-A5A7-B3B85F529810}" type="CATEGORYNAME">
                      <a:rPr lang="en-US"/>
                      <a:pPr/>
                      <a:t>[CATEGORY NAME]</a:t>
                    </a:fld>
                    <a:r>
                      <a:rPr lang="en-US" baseline="0"/>
                      <a:t> 19,000 </a:t>
                    </a:r>
                    <a:fld id="{9705FB24-089C-4777-A031-F8EDD957E7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867DE564-5CEE-4A61-B922-BA71B1AD493F}" type="CATEGORYNAME">
                      <a:rPr lang="en-US"/>
                      <a:pPr/>
                      <a:t>[CATEGORY NAME]</a:t>
                    </a:fld>
                    <a:r>
                      <a:rPr lang="en-US" baseline="0"/>
                      <a:t> 16,000 </a:t>
                    </a:r>
                    <a:fld id="{0EEA3486-C233-450C-8A1E-22CFB8C2279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2AB742C5-8529-4498-8DF3-99EC3848A03B}" type="CATEGORYNAME">
                      <a:rPr lang="en-US"/>
                      <a:pPr/>
                      <a:t>[CATEGORY NAME]</a:t>
                    </a:fld>
                    <a:r>
                      <a:rPr lang="en-US" baseline="0"/>
                      <a:t> 220,000 </a:t>
                    </a:r>
                    <a:fld id="{2FE22885-B555-4C94-A217-98894877350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Pop_0-14'!$B$41:$B$61</c:f>
              <c:strCache>
                <c:ptCount val="21"/>
                <c:pt idx="0">
                  <c:v>Kenya</c:v>
                </c:pt>
                <c:pt idx="1">
                  <c:v>Nigeria</c:v>
                </c:pt>
                <c:pt idx="2">
                  <c:v>Uganda</c:v>
                </c:pt>
                <c:pt idx="3">
                  <c:v>United Republic of Tanzania</c:v>
                </c:pt>
                <c:pt idx="4">
                  <c:v>South Africa</c:v>
                </c:pt>
                <c:pt idx="5">
                  <c:v>Zimbabwe</c:v>
                </c:pt>
                <c:pt idx="6">
                  <c:v>Ethiopia</c:v>
                </c:pt>
                <c:pt idx="7">
                  <c:v>Malawi</c:v>
                </c:pt>
                <c:pt idx="8">
                  <c:v>Zambia</c:v>
                </c:pt>
                <c:pt idx="9">
                  <c:v>India</c:v>
                </c:pt>
                <c:pt idx="10">
                  <c:v>Mozambique</c:v>
                </c:pt>
                <c:pt idx="11">
                  <c:v>Democratic Republic of the Congo</c:v>
                </c:pt>
                <c:pt idx="12">
                  <c:v>Cameroon</c:v>
                </c:pt>
                <c:pt idx="13">
                  <c:v>Cote dIvoire</c:v>
                </c:pt>
                <c:pt idx="14">
                  <c:v>Rwanda</c:v>
                </c:pt>
                <c:pt idx="15">
                  <c:v>Burkina Faso</c:v>
                </c:pt>
                <c:pt idx="16">
                  <c:v>Ghana</c:v>
                </c:pt>
                <c:pt idx="17">
                  <c:v>Botswana</c:v>
                </c:pt>
                <c:pt idx="18">
                  <c:v>Central African Republic</c:v>
                </c:pt>
                <c:pt idx="19">
                  <c:v>Chad</c:v>
                </c:pt>
                <c:pt idx="20">
                  <c:v>Rest of world</c:v>
                </c:pt>
              </c:strCache>
            </c:strRef>
          </c:cat>
          <c:val>
            <c:numRef>
              <c:f>'HIV Pop_0-14'!$C$41:$C$61</c:f>
              <c:numCache>
                <c:formatCode>General</c:formatCode>
                <c:ptCount val="21"/>
                <c:pt idx="0">
                  <c:v>207283</c:v>
                </c:pt>
                <c:pt idx="1">
                  <c:v>185628</c:v>
                </c:pt>
                <c:pt idx="2">
                  <c:v>169184</c:v>
                </c:pt>
                <c:pt idx="3">
                  <c:v>158683</c:v>
                </c:pt>
                <c:pt idx="4">
                  <c:v>154485</c:v>
                </c:pt>
                <c:pt idx="5">
                  <c:v>154008</c:v>
                </c:pt>
                <c:pt idx="6">
                  <c:v>149547</c:v>
                </c:pt>
                <c:pt idx="7">
                  <c:v>115547</c:v>
                </c:pt>
                <c:pt idx="8">
                  <c:v>82863</c:v>
                </c:pt>
                <c:pt idx="9">
                  <c:v>71386</c:v>
                </c:pt>
                <c:pt idx="10">
                  <c:v>67555</c:v>
                </c:pt>
                <c:pt idx="11">
                  <c:v>56679</c:v>
                </c:pt>
                <c:pt idx="12">
                  <c:v>40968</c:v>
                </c:pt>
                <c:pt idx="13">
                  <c:v>40269</c:v>
                </c:pt>
                <c:pt idx="14">
                  <c:v>31938</c:v>
                </c:pt>
                <c:pt idx="15">
                  <c:v>25914</c:v>
                </c:pt>
                <c:pt idx="16">
                  <c:v>20593</c:v>
                </c:pt>
                <c:pt idx="17">
                  <c:v>18572</c:v>
                </c:pt>
                <c:pt idx="18">
                  <c:v>18532</c:v>
                </c:pt>
                <c:pt idx="19">
                  <c:v>15792</c:v>
                </c:pt>
                <c:pt idx="20">
                  <c:v>222540.65290000004</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0–14 living with HIV,</a:t>
            </a:r>
            <a:r>
              <a:rPr lang="en-US" sz="1600" baseline="0"/>
              <a:t> by UNICEF regions</a:t>
            </a:r>
            <a:r>
              <a:rPr lang="en-US" sz="1600"/>
              <a:t>, 2014 </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Pop_0-14_All 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tx>
                <c:rich>
                  <a:bodyPr/>
                  <a:lstStyle/>
                  <a:p>
                    <a:fld id="{DBA7D7B5-AB24-4FF2-B138-7BC9AE32E4DC}" type="CATEGORYNAME">
                      <a:rPr lang="en-US"/>
                      <a:pPr/>
                      <a:t>[CATEGORY NAME]</a:t>
                    </a:fld>
                    <a:endParaRPr lang="en-US" baseline="0"/>
                  </a:p>
                  <a:p>
                    <a:r>
                      <a:rPr lang="en-US"/>
                      <a:t>1,600,000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972930DA-49CD-4843-BCAD-F61E6E6BD69C}" type="CATEGORYNAME">
                      <a:rPr lang="en-US"/>
                      <a:pPr/>
                      <a:t>[CATEGORY NAME]</a:t>
                    </a:fld>
                    <a:endParaRPr lang="en-US" baseline="0"/>
                  </a:p>
                  <a:p>
                    <a:r>
                      <a:rPr lang="en-US"/>
                      <a:t>730,000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layout>
                <c:manualLayout>
                  <c:x val="-0.21224856972258577"/>
                  <c:y val="2.6135164887321767E-2"/>
                </c:manualLayout>
              </c:layout>
              <c:tx>
                <c:rich>
                  <a:bodyPr/>
                  <a:lstStyle/>
                  <a:p>
                    <a:fld id="{B7A5A778-62F1-44E0-9502-8005A48688AE}" type="CATEGORYNAME">
                      <a:rPr lang="en-US"/>
                      <a:pPr/>
                      <a:t>[CATEGORY NAME]</a:t>
                    </a:fld>
                    <a:endParaRPr lang="en-US" baseline="0"/>
                  </a:p>
                  <a:p>
                    <a:r>
                      <a:rPr lang="en-US"/>
                      <a:t>140,000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2A99A612-C559-4DDB-B439-70695F65053E}" type="CATEGORYNAME">
                      <a:rPr lang="en-US"/>
                      <a:pPr/>
                      <a:t>[CATEGORY NAME]</a:t>
                    </a:fld>
                    <a:endParaRPr lang="en-US" baseline="0"/>
                  </a:p>
                  <a:p>
                    <a:r>
                      <a:rPr lang="en-US"/>
                      <a:t>62,000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72594B79-281E-4F50-AB21-136456EC8959}" type="CATEGORYNAME">
                      <a:rPr lang="en-US"/>
                      <a:pPr/>
                      <a:t>[CATEGORY NAME]</a:t>
                    </a:fld>
                    <a:endParaRPr lang="en-US" baseline="0"/>
                  </a:p>
                  <a:p>
                    <a:r>
                      <a:rPr lang="en-US"/>
                      <a:t>46,000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55109AD2-4C60-409D-A53B-0835F32CA240}" type="CATEGORYNAME">
                      <a:rPr lang="en-US"/>
                      <a:pPr/>
                      <a:t>[CATEGORY NAME]</a:t>
                    </a:fld>
                    <a:endParaRPr lang="en-US" baseline="0"/>
                  </a:p>
                  <a:p>
                    <a:r>
                      <a:rPr lang="en-US"/>
                      <a:t>17,000</a:t>
                    </a:r>
                    <a:endParaRPr lang="en-US" baseline="0"/>
                  </a:p>
                  <a:p>
                    <a:fld id="{77CB9847-F7E5-4466-B6E9-38BE02BD07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layout>
                <c:manualLayout>
                  <c:x val="8.0581319522599074E-2"/>
                  <c:y val="-1.4095534974729883E-2"/>
                </c:manualLayout>
              </c:layout>
              <c:tx>
                <c:rich>
                  <a:bodyPr/>
                  <a:lstStyle/>
                  <a:p>
                    <a:fld id="{CA5FE748-0443-4D57-9F08-6EB5884357AA}" type="CATEGORYNAME">
                      <a:rPr lang="en-US"/>
                      <a:pPr/>
                      <a:t>[CATEGORY NAME]</a:t>
                    </a:fld>
                    <a:endParaRPr lang="en-US" baseline="0"/>
                  </a:p>
                  <a:p>
                    <a:r>
                      <a:rPr lang="en-US"/>
                      <a:t>11,000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layout>
                <c:manualLayout>
                  <c:x val="0.20952604296791733"/>
                  <c:y val="1.2227796975547468E-2"/>
                </c:manualLayout>
              </c:layout>
              <c:tx>
                <c:rich>
                  <a:bodyPr/>
                  <a:lstStyle/>
                  <a:p>
                    <a:fld id="{892537AD-4F40-441B-9EFF-BDF6166C9E22}" type="CATEGORYNAME">
                      <a:rPr lang="en-US"/>
                      <a:pPr/>
                      <a:t>[CATEGORY NAME]</a:t>
                    </a:fld>
                    <a:endParaRPr lang="en-US" baseline="0"/>
                  </a:p>
                  <a:p>
                    <a:r>
                      <a:rPr lang="en-US"/>
                      <a:t>3,100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Pop_0-14_All regions'!$A$40:$A$47</c:f>
              <c:strCache>
                <c:ptCount val="8"/>
                <c:pt idx="0">
                  <c:v>Eastern and Southern Africa</c:v>
                </c:pt>
                <c:pt idx="1">
                  <c:v>West and Central Africa</c:v>
                </c:pt>
                <c:pt idx="2">
                  <c:v>South Asia</c:v>
                </c:pt>
                <c:pt idx="3">
                  <c:v>East Asia and the Pacific</c:v>
                </c:pt>
                <c:pt idx="4">
                  <c:v>Latin America and the Caribbean</c:v>
                </c:pt>
                <c:pt idx="5">
                  <c:v>CEE/CIS</c:v>
                </c:pt>
                <c:pt idx="6">
                  <c:v>Middle East and North Africa</c:v>
                </c:pt>
                <c:pt idx="7">
                  <c:v>Rest of world</c:v>
                </c:pt>
              </c:strCache>
            </c:strRef>
          </c:cat>
          <c:val>
            <c:numRef>
              <c:f>'HIV Pop_0-14_All regions'!$B$40:$B$47</c:f>
              <c:numCache>
                <c:formatCode>General</c:formatCode>
                <c:ptCount val="8"/>
                <c:pt idx="0">
                  <c:v>1596790</c:v>
                </c:pt>
                <c:pt idx="1">
                  <c:v>726436</c:v>
                </c:pt>
                <c:pt idx="2">
                  <c:v>139862</c:v>
                </c:pt>
                <c:pt idx="3">
                  <c:v>61511</c:v>
                </c:pt>
                <c:pt idx="4">
                  <c:v>45989</c:v>
                </c:pt>
                <c:pt idx="5">
                  <c:v>16822.400000000001</c:v>
                </c:pt>
                <c:pt idx="6">
                  <c:v>10522</c:v>
                </c:pt>
                <c:pt idx="7">
                  <c:v>3086.37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0–14 living with HIV, Central and Eastern Europe and the Commonwealth of Independent States, 2014 </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016149374490299"/>
          <c:y val="0.36567531058617675"/>
          <c:w val="0.56233993154139783"/>
          <c:h val="0.59661592300962385"/>
        </c:manualLayout>
      </c:layout>
      <c:pieChart>
        <c:varyColors val="1"/>
        <c:ser>
          <c:idx val="0"/>
          <c:order val="0"/>
          <c:tx>
            <c:strRef>
              <c:f>'HIV Pop_0-14_Region'!$B$39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Lbls>
            <c:dLbl>
              <c:idx val="0"/>
              <c:tx>
                <c:rich>
                  <a:bodyPr/>
                  <a:lstStyle/>
                  <a:p>
                    <a:fld id="{4B6802E9-2100-461D-87C8-8B97907CCD1B}" type="CATEGORYNAME">
                      <a:rPr lang="en-US"/>
                      <a:pPr/>
                      <a:t>[CATEGORY NAME]</a:t>
                    </a:fld>
                    <a:r>
                      <a:rPr lang="en-US" baseline="0"/>
                      <a:t> ... </a:t>
                    </a:r>
                    <a:fld id="{C8F34B78-A077-4DA5-BE7B-84514F2E1685}"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0FBBF447-1D47-413B-AB94-1C6AAD66AC6E}" type="CATEGORYNAME">
                      <a:rPr lang="en-US"/>
                      <a:pPr/>
                      <a:t>[CATEGORY NAME]</a:t>
                    </a:fld>
                    <a:r>
                      <a:rPr lang="en-US" baseline="0"/>
                      <a:t> ... </a:t>
                    </a:r>
                    <a:fld id="{96C74001-5D39-4773-977E-D78D10A76400}"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2EEE18D2-6656-411F-8AA8-30ABDD94CF26}" type="CATEGORYNAME">
                      <a:rPr lang="en-US"/>
                      <a:pPr/>
                      <a:t>[CATEGORY NAME]</a:t>
                    </a:fld>
                    <a:r>
                      <a:rPr lang="en-US" baseline="0"/>
                      <a:t> ... </a:t>
                    </a:r>
                    <a:fld id="{506F4CBD-C1B7-4F09-BD35-C349B811A6A9}"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B10DEEF4-3A2B-4961-9DF6-B20F2A0FDF5F}" type="CATEGORYNAME">
                      <a:rPr lang="en-US"/>
                      <a:pPr/>
                      <a:t>[CATEGORY NAME]</a:t>
                    </a:fld>
                    <a:r>
                      <a:rPr lang="en-US" baseline="0"/>
                      <a:t> 1,100 </a:t>
                    </a:r>
                    <a:fld id="{F3160C8A-43AD-4154-AC96-27799B36D874}"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layout>
                <c:manualLayout>
                  <c:x val="-0.1257017415738565"/>
                  <c:y val="7.2331898512685844E-2"/>
                </c:manualLayout>
              </c:layout>
              <c:tx>
                <c:rich>
                  <a:bodyPr/>
                  <a:lstStyle/>
                  <a:p>
                    <a:fld id="{387D9FAA-DCDD-4774-AFFA-3D9364356DB2}" type="CATEGORYNAME">
                      <a:rPr lang="en-US"/>
                      <a:pPr/>
                      <a:t>[CATEGORY NAME]</a:t>
                    </a:fld>
                    <a:r>
                      <a:rPr lang="en-US" baseline="0"/>
                      <a:t> ... </a:t>
                    </a:r>
                    <a:fld id="{BE448909-DCF3-423B-90BD-89F57F7C2702}"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layout>
                <c:manualLayout>
                  <c:x val="-0.1395705260424645"/>
                  <c:y val="4.6523044619422575E-2"/>
                </c:manualLayout>
              </c:layout>
              <c:tx>
                <c:rich>
                  <a:bodyPr/>
                  <a:lstStyle/>
                  <a:p>
                    <a:fld id="{57731297-45D0-4C17-9E35-87E349F6F2B0}" type="CATEGORYNAME">
                      <a:rPr lang="en-US"/>
                      <a:pPr/>
                      <a:t>[CATEGORY NAME]</a:t>
                    </a:fld>
                    <a:r>
                      <a:rPr lang="en-US" baseline="0"/>
                      <a:t> &lt;500 </a:t>
                    </a:r>
                    <a:fld id="{6AA2FFB2-9B68-44EC-995C-23B47BD59EAA}"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layout>
                <c:manualLayout>
                  <c:x val="-0.18493269521672467"/>
                  <c:y val="1.3052948381452318E-2"/>
                </c:manualLayout>
              </c:layout>
              <c:tx>
                <c:rich>
                  <a:bodyPr/>
                  <a:lstStyle/>
                  <a:p>
                    <a:fld id="{EF7F4FE6-540E-48AA-9A28-8A2314C0D11A}" type="CATEGORYNAME">
                      <a:rPr lang="en-US"/>
                      <a:pPr/>
                      <a:t>[CATEGORY NAME]</a:t>
                    </a:fld>
                    <a:r>
                      <a:rPr lang="en-US" baseline="0"/>
                      <a:t> &lt;200 </a:t>
                    </a:r>
                    <a:fld id="{983E81D9-6B5A-465A-8D01-A0034B724389}"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layout>
                <c:manualLayout>
                  <c:x val="-0.29686071538883035"/>
                  <c:y val="-5.7626176727909012E-2"/>
                </c:manualLayout>
              </c:layout>
              <c:tx>
                <c:rich>
                  <a:bodyPr/>
                  <a:lstStyle/>
                  <a:p>
                    <a:fld id="{F3D1C27D-BCC5-473E-BFAB-8D40CBAF1445}" type="CATEGORYNAME">
                      <a:rPr lang="en-US"/>
                      <a:pPr/>
                      <a:t>[CATEGORY NAME]</a:t>
                    </a:fld>
                    <a:r>
                      <a:rPr lang="en-US" baseline="0"/>
                      <a:t> ... </a:t>
                    </a:r>
                    <a:fld id="{F5D39FC6-06B4-48BB-836F-08FB15E50291}"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328D7D26-A271-4BC2-839D-14D15105CE75}" type="CATEGORYNAME">
                      <a:rPr lang="en-US"/>
                      <a:pPr/>
                      <a:t>[CATEGORY NAME]</a:t>
                    </a:fld>
                    <a:r>
                      <a:rPr lang="en-US" baseline="0"/>
                      <a:t> &lt;200 </a:t>
                    </a:r>
                    <a:fld id="{F5EBA53F-1D8B-417C-9CBA-40FFF918F946}"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0D920BA0-F7B7-4420-88B5-64E38605299D}" type="CATEGORYNAME">
                      <a:rPr lang="en-US"/>
                      <a:pPr/>
                      <a:t>[CATEGORY NAME]</a:t>
                    </a:fld>
                    <a:r>
                      <a:rPr lang="en-US" baseline="0"/>
                      <a:t> ... </a:t>
                    </a:r>
                    <a:fld id="{4BE4C7AB-7021-43E7-B0CD-B0970114E95C}"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layout>
                <c:manualLayout>
                  <c:x val="-0.34987391114525729"/>
                  <c:y val="-0.14355765529308837"/>
                </c:manualLayout>
              </c:layout>
              <c:tx>
                <c:rich>
                  <a:bodyPr/>
                  <a:lstStyle/>
                  <a:p>
                    <a:fld id="{6B2C0422-1E7C-43E8-A59D-9CE7BDB0B047}" type="CATEGORYNAME">
                      <a:rPr lang="en-US"/>
                      <a:pPr/>
                      <a:t>[CATEGORY NAME]</a:t>
                    </a:fld>
                    <a:r>
                      <a:rPr lang="en-US" baseline="0"/>
                      <a:t> ... </a:t>
                    </a:r>
                    <a:fld id="{20BD83D1-26F9-427B-85EA-7192B80EA4F0}"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layout>
                <c:manualLayout>
                  <c:x val="-0.14263497405193887"/>
                  <c:y val="-9.1859877515310592E-2"/>
                </c:manualLayout>
              </c:layout>
              <c:tx>
                <c:rich>
                  <a:bodyPr/>
                  <a:lstStyle/>
                  <a:p>
                    <a:fld id="{6230749B-BA60-4827-967B-CE3C94E1D5EF}"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layout>
                <c:manualLayout>
                  <c:x val="-0.19904761452394779"/>
                  <c:y val="-0.16719426071741034"/>
                </c:manualLayout>
              </c:layout>
              <c:tx>
                <c:rich>
                  <a:bodyPr/>
                  <a:lstStyle/>
                  <a:p>
                    <a:fld id="{15E36266-DD0C-454C-A4F8-C712130A3D7D}"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layout>
                <c:manualLayout>
                  <c:x val="-6.161406136469405E-2"/>
                  <c:y val="-0.18978617672790901"/>
                </c:manualLayout>
              </c:layout>
              <c:tx>
                <c:rich>
                  <a:bodyPr/>
                  <a:lstStyle/>
                  <a:p>
                    <a:fld id="{E3361DDE-83AA-49E8-AB63-0C98F2611651}"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7.5843834800576618E-2"/>
                  <c:y val="-0.20325949256342957"/>
                </c:manualLayout>
              </c:layout>
              <c:tx>
                <c:rich>
                  <a:bodyPr/>
                  <a:lstStyle/>
                  <a:p>
                    <a:fld id="{0E108624-1399-4A8A-949B-D71336C2B009}"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layout>
                <c:manualLayout>
                  <c:x val="0.18562881283051899"/>
                  <c:y val="1.4238040244969379E-2"/>
                </c:manualLayout>
              </c:layout>
              <c:tx>
                <c:rich>
                  <a:bodyPr/>
                  <a:lstStyle/>
                  <a:p>
                    <a:fld id="{BFD20C7C-3A87-4CBA-BD29-313B9EF91632}"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0.32139642037745764"/>
                  <c:y val="-4.2116535433070902E-2"/>
                </c:manualLayout>
              </c:layout>
              <c:tx>
                <c:rich>
                  <a:bodyPr/>
                  <a:lstStyle/>
                  <a:p>
                    <a:fld id="{7D914F95-D130-4573-BEC4-CC0413EB86DD}"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8.2821437519815799E-2"/>
                  <c:y val="-3.376083989501312E-2"/>
                </c:manualLayout>
              </c:layout>
              <c:tx>
                <c:rich>
                  <a:bodyPr/>
                  <a:lstStyle/>
                  <a:p>
                    <a:fld id="{6B31BD76-D55A-46BE-8262-8B7B04F60199}"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layout>
                <c:manualLayout>
                  <c:x val="9.0208451337539325E-2"/>
                  <c:y val="-0.10433847769028871"/>
                </c:manualLayout>
              </c:layout>
              <c:tx>
                <c:rich>
                  <a:bodyPr/>
                  <a:lstStyle/>
                  <a:p>
                    <a:fld id="{2FBFC226-3A38-4DEB-A7BD-DABF9C761247}"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layout>
                <c:manualLayout>
                  <c:x val="0.1168670115852917"/>
                  <c:y val="-5.1538617672790901E-2"/>
                </c:manualLayout>
              </c:layout>
              <c:tx>
                <c:rich>
                  <a:bodyPr/>
                  <a:lstStyle/>
                  <a:p>
                    <a:fld id="{2C68EC1C-8997-40DF-AD70-5F5800FEADF3}" type="CATEGORYNAME">
                      <a:rPr lang="en-US"/>
                      <a:pPr/>
                      <a:t>[CATEGORY NAME]</a:t>
                    </a:fld>
                    <a:r>
                      <a:rPr lang="en-US" baseline="0"/>
                      <a:t> ... &lt;1%</a:t>
                    </a: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Pop_0-14_Region'!$A$40:$A$59</c:f>
              <c:strCache>
                <c:ptCount val="20"/>
                <c:pt idx="0">
                  <c:v>Ukraine</c:v>
                </c:pt>
                <c:pt idx="1">
                  <c:v>Russian Federation</c:v>
                </c:pt>
                <c:pt idx="2">
                  <c:v>Uzbekistan</c:v>
                </c:pt>
                <c:pt idx="3">
                  <c:v>Tajikistan</c:v>
                </c:pt>
                <c:pt idx="4">
                  <c:v>Kazakhstan</c:v>
                </c:pt>
                <c:pt idx="5">
                  <c:v>Kyrgyzstan</c:v>
                </c:pt>
                <c:pt idx="6">
                  <c:v>Republic of Moldova</c:v>
                </c:pt>
                <c:pt idx="7">
                  <c:v>Romania</c:v>
                </c:pt>
                <c:pt idx="8">
                  <c:v>Azerbaijan</c:v>
                </c:pt>
                <c:pt idx="9">
                  <c:v>Turkey</c:v>
                </c:pt>
                <c:pt idx="10">
                  <c:v>Belarus</c:v>
                </c:pt>
                <c:pt idx="11">
                  <c:v>Georgia</c:v>
                </c:pt>
                <c:pt idx="12">
                  <c:v>Armenia</c:v>
                </c:pt>
                <c:pt idx="13">
                  <c:v>Albania</c:v>
                </c:pt>
                <c:pt idx="14">
                  <c:v>Serbia</c:v>
                </c:pt>
                <c:pt idx="15">
                  <c:v>Bulgaria</c:v>
                </c:pt>
                <c:pt idx="16">
                  <c:v>The former Yugoslav Republic of Macedonia</c:v>
                </c:pt>
                <c:pt idx="17">
                  <c:v>Montenegro</c:v>
                </c:pt>
                <c:pt idx="18">
                  <c:v>Bosnia and Herzegovina</c:v>
                </c:pt>
                <c:pt idx="19">
                  <c:v>Croatia</c:v>
                </c:pt>
              </c:strCache>
            </c:strRef>
          </c:cat>
          <c:val>
            <c:numRef>
              <c:f>'HIV Pop_0-14_Region'!$B$40:$B$59</c:f>
              <c:numCache>
                <c:formatCode>General</c:formatCode>
                <c:ptCount val="20"/>
                <c:pt idx="0">
                  <c:v>6759</c:v>
                </c:pt>
                <c:pt idx="1">
                  <c:v>5378</c:v>
                </c:pt>
                <c:pt idx="2">
                  <c:v>1982</c:v>
                </c:pt>
                <c:pt idx="3">
                  <c:v>1069</c:v>
                </c:pt>
                <c:pt idx="4">
                  <c:v>450</c:v>
                </c:pt>
                <c:pt idx="5">
                  <c:v>393</c:v>
                </c:pt>
                <c:pt idx="6">
                  <c:v>148</c:v>
                </c:pt>
                <c:pt idx="7">
                  <c:v>142</c:v>
                </c:pt>
                <c:pt idx="8">
                  <c:v>132</c:v>
                </c:pt>
                <c:pt idx="9">
                  <c:v>120</c:v>
                </c:pt>
                <c:pt idx="10">
                  <c:v>99</c:v>
                </c:pt>
                <c:pt idx="11">
                  <c:v>63</c:v>
                </c:pt>
                <c:pt idx="12">
                  <c:v>42</c:v>
                </c:pt>
                <c:pt idx="13">
                  <c:v>24</c:v>
                </c:pt>
                <c:pt idx="14">
                  <c:v>11</c:v>
                </c:pt>
                <c:pt idx="15">
                  <c:v>6</c:v>
                </c:pt>
                <c:pt idx="16">
                  <c:v>2</c:v>
                </c:pt>
                <c:pt idx="17">
                  <c:v>1</c:v>
                </c:pt>
                <c:pt idx="18">
                  <c:v>0.93240000000000001</c:v>
                </c:pt>
                <c:pt idx="19">
                  <c:v>0.46860000000000002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b="1" i="0" baseline="0">
                <a:effectLst/>
              </a:rPr>
              <a:t>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5B32E5E7-FFB9-4634-B456-76D057693239}" type="CATEGORYNAME">
                      <a:rPr lang="en-US"/>
                      <a:pPr/>
                      <a:t>[CATEGORY NAME]</a:t>
                    </a:fld>
                    <a:r>
                      <a:rPr lang="en-US" baseline="0"/>
                      <a:t> 58,000 </a:t>
                    </a:r>
                    <a:fld id="{A35E6885-F994-4E2B-8DF2-2BEF0E056ED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740ABC45-390E-4965-A08E-C86C9D2910D1}" type="CATEGORYNAME">
                      <a:rPr lang="en-US"/>
                      <a:pPr/>
                      <a:t>[CATEGORY NAME]</a:t>
                    </a:fld>
                    <a:r>
                      <a:rPr lang="en-US" baseline="0"/>
                      <a:t> 13,000 </a:t>
                    </a:r>
                    <a:fld id="{ACD26F78-4219-40F4-A8D0-F6F8CA496A8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72F88562-58A4-4D4D-BF8E-AEB80F577514}" type="CATEGORYNAME">
                      <a:rPr lang="en-US"/>
                      <a:pPr/>
                      <a:t>[CATEGORY NAME]</a:t>
                    </a:fld>
                    <a:r>
                      <a:rPr lang="en-US" baseline="0"/>
                      <a:t> ... </a:t>
                    </a:r>
                    <a:fld id="{614301D2-6219-4638-8836-5BFAF09D2B5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0BCAE013-D157-47DD-9CAE-68BB0C351695}" type="CATEGORYNAME">
                      <a:rPr lang="en-US"/>
                      <a:pPr/>
                      <a:t>[CATEGORY NAME]</a:t>
                    </a:fld>
                    <a:r>
                      <a:rPr lang="en-US" baseline="0"/>
                      <a:t> 10,000 </a:t>
                    </a:r>
                    <a:fld id="{37139184-079A-4504-A476-F7CF51856B7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DFB16896-FF84-45C7-A264-1D68C2381F03}" type="CATEGORYNAME">
                      <a:rPr lang="en-US"/>
                      <a:pPr/>
                      <a:t>[CATEGORY NAME]</a:t>
                    </a:fld>
                    <a:r>
                      <a:rPr lang="en-US" baseline="0"/>
                      <a:t> 9,500 </a:t>
                    </a:r>
                    <a:fld id="{94514217-F034-4CEA-AB4B-ADDBB3B9BF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C73FCD99-B548-4282-90CC-9BF3091ACD8A}" type="CATEGORYNAME">
                      <a:rPr lang="en-US"/>
                      <a:pPr/>
                      <a:t>[CATEGORY NAME]</a:t>
                    </a:fld>
                    <a:r>
                      <a:rPr lang="en-US" baseline="0"/>
                      <a:t> 9,200 </a:t>
                    </a:r>
                    <a:fld id="{AC24A91B-4DB1-4BEF-9729-A2AC9A7FC03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7BD0C104-0972-47A2-9D39-9C2C601774DB}" type="CATEGORYNAME">
                      <a:rPr lang="en-US"/>
                      <a:pPr/>
                      <a:t>[CATEGORY NAME]</a:t>
                    </a:fld>
                    <a:r>
                      <a:rPr lang="en-US" baseline="0"/>
                      <a:t> 9,100 </a:t>
                    </a:r>
                    <a:fld id="{492944AA-56AC-4CFC-B4AC-92834109F49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6D7849DD-67A5-4F66-BFC8-2876E324CDD5}" type="CATEGORYNAME">
                      <a:rPr lang="en-US"/>
                      <a:pPr/>
                      <a:t>[CATEGORY NAME]</a:t>
                    </a:fld>
                    <a:r>
                      <a:rPr lang="en-US" baseline="0"/>
                      <a:t> 9,000 </a:t>
                    </a:r>
                    <a:fld id="{5D8EF828-8E25-4F8A-B8F6-FC382A6328D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BE1934FA-449E-4D5C-A706-4611ED07A560}" type="CATEGORYNAME">
                      <a:rPr lang="en-US"/>
                      <a:pPr/>
                      <a:t>[CATEGORY NAME]</a:t>
                    </a:fld>
                    <a:r>
                      <a:rPr lang="en-US" baseline="0"/>
                      <a:t> 8,500 </a:t>
                    </a:r>
                    <a:fld id="{CC749724-5150-4AF8-9E9A-11D3222535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F349E0D0-4017-4D4B-9444-E0223288A2D2}" type="CATEGORYNAME">
                      <a:rPr lang="en-US"/>
                      <a:pPr/>
                      <a:t>[CATEGORY NAME]</a:t>
                    </a:fld>
                    <a:r>
                      <a:rPr lang="en-US" baseline="0"/>
                      <a:t> 8,100 </a:t>
                    </a:r>
                    <a:fld id="{594D4722-5BDA-4680-9874-755F60F0B84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5FAA6582-E166-4DEB-8C32-D172D6881E4D}" type="CATEGORYNAME">
                      <a:rPr lang="en-US"/>
                      <a:pPr/>
                      <a:t>[CATEGORY NAME]</a:t>
                    </a:fld>
                    <a:r>
                      <a:rPr lang="en-US" baseline="0"/>
                      <a:t> 7,500 </a:t>
                    </a:r>
                    <a:fld id="{EF436420-E131-4D08-A7E4-7CD761077DD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C1A6591C-A578-432C-B6D3-799BC72EF1A7}" type="CATEGORYNAME">
                      <a:rPr lang="en-US"/>
                      <a:pPr/>
                      <a:t>[CATEGORY NAME]</a:t>
                    </a:fld>
                    <a:r>
                      <a:rPr lang="en-US" baseline="0"/>
                      <a:t> 7,200 </a:t>
                    </a:r>
                    <a:fld id="{943BDDAD-193A-432D-BB39-3ADE28CA94C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773EE482-8639-48F7-A68B-E5D266E2175E}" type="CATEGORYNAME">
                      <a:rPr lang="en-US"/>
                      <a:pPr/>
                      <a:t>[CATEGORY NAME]</a:t>
                    </a:fld>
                    <a:r>
                      <a:rPr lang="en-US" baseline="0"/>
                      <a:t> 4,800 </a:t>
                    </a:r>
                    <a:fld id="{943082CC-B4A6-466B-99E2-976EAE845BA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D2E536FF-4A8F-4C9A-9DB3-BCBDADD6AD21}" type="CATEGORYNAME">
                      <a:rPr lang="en-US"/>
                      <a:pPr/>
                      <a:t>[CATEGORY NAME]</a:t>
                    </a:fld>
                    <a:r>
                      <a:rPr lang="en-US" baseline="0"/>
                      <a:t> 4,800 </a:t>
                    </a:r>
                    <a:fld id="{DDA9FD0D-B47C-4DEE-8FB9-7C99D683469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r>
                      <a:rPr lang="en-US"/>
                      <a:t>Côte d'Ivoire</a:t>
                    </a:r>
                    <a:r>
                      <a:rPr lang="en-US" baseline="0"/>
                      <a:t> 4,700 </a:t>
                    </a:r>
                    <a:fld id="{7DBB0318-7959-4940-8FD0-1B80D1B4FC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ECB292CD-DF28-48FA-96B5-321D5CC82AA8}" type="CATEGORYNAME">
                      <a:rPr lang="en-US"/>
                      <a:pPr/>
                      <a:t>[CATEGORY NAME]</a:t>
                    </a:fld>
                    <a:r>
                      <a:rPr lang="en-US" baseline="0"/>
                      <a:t> 4,500 </a:t>
                    </a:r>
                    <a:fld id="{04AEC1A3-BF77-429B-A9EF-1238AFA4175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0EEB1429-CB40-4912-B62B-83571C859573}" type="CATEGORYNAME">
                      <a:rPr lang="en-US"/>
                      <a:pPr/>
                      <a:t>[CATEGORY NAME]</a:t>
                    </a:fld>
                    <a:r>
                      <a:rPr lang="en-US" baseline="0"/>
                      <a:t> 4,200 </a:t>
                    </a:r>
                    <a:fld id="{1A9E7CA5-EB30-40D2-B394-FB8F3AFD110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79F45397-72E4-469C-85A5-A90EDE7ABDA2}" type="CATEGORYNAME">
                      <a:rPr lang="en-US"/>
                      <a:pPr/>
                      <a:t>[CATEGORY NAME]</a:t>
                    </a:fld>
                    <a:r>
                      <a:rPr lang="en-US" baseline="0"/>
                      <a:t> 3,500 </a:t>
                    </a:r>
                    <a:fld id="{9B8A0385-1456-446E-9B49-D578AB16CC2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FBE993B9-8E36-430D-926E-A08092B85126}" type="CATEGORYNAME">
                      <a:rPr lang="en-US"/>
                      <a:pPr/>
                      <a:t>[CATEGORY NAME]</a:t>
                    </a:fld>
                    <a:r>
                      <a:rPr lang="en-US" baseline="0"/>
                      <a:t> 3,100 </a:t>
                    </a:r>
                    <a:fld id="{F699E32F-CF9F-477D-8EB9-AE5A735910A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E718F6E3-B982-4AAE-A9A4-04ECAE065E7E}" type="CATEGORYNAME">
                      <a:rPr lang="en-US"/>
                      <a:pPr/>
                      <a:t>[CATEGORY NAME]</a:t>
                    </a:fld>
                    <a:r>
                      <a:rPr lang="en-US" baseline="0"/>
                      <a:t> 1,900 </a:t>
                    </a:r>
                    <a:fld id="{C0385AE5-6BDC-4771-81A0-ADDF507A8E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1247C590-E58B-4DD0-A921-E7C44451A89B}" type="CATEGORYNAME">
                      <a:rPr lang="en-US"/>
                      <a:pPr/>
                      <a:t>[CATEGORY NAME]</a:t>
                    </a:fld>
                    <a:r>
                      <a:rPr lang="en-US" baseline="0"/>
                      <a:t> 26,000 </a:t>
                    </a:r>
                    <a:fld id="{E4612E4B-003D-4DC2-9B8F-D39CB2D299A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Infects_0-14'!$O$51:$O$71</c:f>
              <c:strCache>
                <c:ptCount val="21"/>
                <c:pt idx="0">
                  <c:v>Nigeria</c:v>
                </c:pt>
                <c:pt idx="1">
                  <c:v>Kenya</c:v>
                </c:pt>
                <c:pt idx="2">
                  <c:v>India</c:v>
                </c:pt>
                <c:pt idx="3">
                  <c:v>Malawi</c:v>
                </c:pt>
                <c:pt idx="4">
                  <c:v>Uganda</c:v>
                </c:pt>
                <c:pt idx="5">
                  <c:v>South Africa</c:v>
                </c:pt>
                <c:pt idx="6">
                  <c:v>Zimbabwe</c:v>
                </c:pt>
                <c:pt idx="7">
                  <c:v>Mozambique</c:v>
                </c:pt>
                <c:pt idx="8">
                  <c:v>Zambia</c:v>
                </c:pt>
                <c:pt idx="9">
                  <c:v>Democratic Republic of the Congo</c:v>
                </c:pt>
                <c:pt idx="10">
                  <c:v>Cameroon</c:v>
                </c:pt>
                <c:pt idx="11">
                  <c:v>United Republic of Tanzania</c:v>
                </c:pt>
                <c:pt idx="12">
                  <c:v>Ethiopia</c:v>
                </c:pt>
                <c:pt idx="13">
                  <c:v>Angola</c:v>
                </c:pt>
                <c:pt idx="14">
                  <c:v>Cote dIvoire</c:v>
                </c:pt>
                <c:pt idx="15">
                  <c:v>Indonesia</c:v>
                </c:pt>
                <c:pt idx="16">
                  <c:v>Chad</c:v>
                </c:pt>
                <c:pt idx="17">
                  <c:v>South Sudan</c:v>
                </c:pt>
                <c:pt idx="18">
                  <c:v>Mali</c:v>
                </c:pt>
                <c:pt idx="19">
                  <c:v>Ghana</c:v>
                </c:pt>
                <c:pt idx="20">
                  <c:v>Rest of world</c:v>
                </c:pt>
              </c:strCache>
            </c:strRef>
          </c:cat>
          <c:val>
            <c:numRef>
              <c:f>'New Infects_0-14'!$P$51:$P$71</c:f>
              <c:numCache>
                <c:formatCode>General</c:formatCode>
                <c:ptCount val="21"/>
                <c:pt idx="0">
                  <c:v>58331</c:v>
                </c:pt>
                <c:pt idx="1">
                  <c:v>12515</c:v>
                </c:pt>
                <c:pt idx="2">
                  <c:v>12465</c:v>
                </c:pt>
                <c:pt idx="3">
                  <c:v>9992</c:v>
                </c:pt>
                <c:pt idx="4">
                  <c:v>9472</c:v>
                </c:pt>
                <c:pt idx="5">
                  <c:v>9156</c:v>
                </c:pt>
                <c:pt idx="6">
                  <c:v>9086</c:v>
                </c:pt>
                <c:pt idx="7">
                  <c:v>9007</c:v>
                </c:pt>
                <c:pt idx="8">
                  <c:v>8502</c:v>
                </c:pt>
                <c:pt idx="9">
                  <c:v>8050</c:v>
                </c:pt>
                <c:pt idx="10">
                  <c:v>7540</c:v>
                </c:pt>
                <c:pt idx="11">
                  <c:v>7245</c:v>
                </c:pt>
                <c:pt idx="12">
                  <c:v>4841</c:v>
                </c:pt>
                <c:pt idx="13">
                  <c:v>4834</c:v>
                </c:pt>
                <c:pt idx="14">
                  <c:v>4686</c:v>
                </c:pt>
                <c:pt idx="15">
                  <c:v>4531</c:v>
                </c:pt>
                <c:pt idx="16">
                  <c:v>4187</c:v>
                </c:pt>
                <c:pt idx="17">
                  <c:v>3485</c:v>
                </c:pt>
                <c:pt idx="18">
                  <c:v>3117</c:v>
                </c:pt>
                <c:pt idx="19">
                  <c:v>1889</c:v>
                </c:pt>
                <c:pt idx="20">
                  <c:v>25599.854099999997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Reversed" id="26">
  <a:schemeClr val="accent6"/>
</cs:colorStyle>
</file>

<file path=xl/charts/colors18.xml><?xml version="1.0" encoding="utf-8"?>
<cs:colorStyle xmlns:cs="http://schemas.microsoft.com/office/drawing/2012/chartStyle" xmlns:a="http://schemas.openxmlformats.org/drawingml/2006/main" meth="withinLinearReversed" id="26">
  <a:schemeClr val="accent6"/>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4">
  <a:schemeClr val="accent4"/>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withinLinearReversed" id="22">
  <a:schemeClr val="accent2"/>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withinLinearReversed" id="25">
  <a:schemeClr val="accent5"/>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9.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6.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13605</xdr:rowOff>
    </xdr:from>
    <xdr:to>
      <xdr:col>11</xdr:col>
      <xdr:colOff>0</xdr:colOff>
      <xdr:row>25</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Total:</a:t>
          </a:r>
          <a:r>
            <a:rPr lang="en-US" sz="1400" b="1" baseline="0"/>
            <a:t>  2,600,000</a:t>
          </a:r>
          <a:endParaRPr lang="en-US" sz="1400" b="1"/>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17,000</a:t>
          </a:r>
          <a:endParaRPr lang="en-US" sz="1400" b="1"/>
        </a:p>
      </cdr:txBody>
    </cdr:sp>
  </cdr:relSizeAnchor>
</c:userShapes>
</file>

<file path=xl/drawings/drawing14.xml><?xml version="1.0" encoding="utf-8"?>
<xdr:wsDr xmlns:xdr="http://schemas.openxmlformats.org/drawingml/2006/spreadsheetDrawing" xmlns:a="http://schemas.openxmlformats.org/drawingml/2006/main">
  <xdr:twoCellAnchor>
    <xdr:from>
      <xdr:col>13</xdr:col>
      <xdr:colOff>0</xdr:colOff>
      <xdr:row>1</xdr:row>
      <xdr:rowOff>0</xdr:rowOff>
    </xdr:from>
    <xdr:to>
      <xdr:col>25</xdr:col>
      <xdr:colOff>0</xdr:colOff>
      <xdr:row>34</xdr:row>
      <xdr:rowOff>0</xdr:rowOff>
    </xdr:to>
    <xdr:grpSp>
      <xdr:nvGrpSpPr>
        <xdr:cNvPr id="2" name="Group 1"/>
        <xdr:cNvGrpSpPr/>
      </xdr:nvGrpSpPr>
      <xdr:grpSpPr>
        <a:xfrm>
          <a:off x="8395607" y="272143"/>
          <a:ext cx="8313964" cy="6735536"/>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3920147" y="6286501"/>
            <a:ext cx="1827395" cy="28358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Total: 220,000</a:t>
            </a:r>
          </a:p>
        </xdr:txBody>
      </xdr:sp>
    </xdr:grpSp>
    <xdr:clientData/>
  </xdr:twoCellAnchor>
  <xdr:twoCellAnchor>
    <xdr:from>
      <xdr:col>0</xdr:col>
      <xdr:colOff>0</xdr:colOff>
      <xdr:row>1</xdr:row>
      <xdr:rowOff>0</xdr:rowOff>
    </xdr:from>
    <xdr:to>
      <xdr:col>13</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0.73147</cdr:x>
      <cdr:y>0.92294</cdr:y>
    </cdr:from>
    <cdr:to>
      <cdr:x>0.97031</cdr:x>
      <cdr:y>0.96364</cdr:y>
    </cdr:to>
    <cdr:sp macro="" textlink="">
      <cdr:nvSpPr>
        <cdr:cNvPr id="2" name="TextBox 1"/>
        <cdr:cNvSpPr txBox="1"/>
      </cdr:nvSpPr>
      <cdr:spPr>
        <a:xfrm xmlns:a="http://schemas.openxmlformats.org/drawingml/2006/main">
          <a:off x="6041571" y="6216495"/>
          <a:ext cx="1972739" cy="2741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Total:</a:t>
          </a:r>
          <a:r>
            <a:rPr lang="en-US" sz="1500" b="1" baseline="0"/>
            <a:t> 520,000</a:t>
          </a:r>
          <a:endParaRPr lang="en-US" sz="1500" b="1"/>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220,000</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119062</xdr:colOff>
      <xdr:row>29</xdr:row>
      <xdr:rowOff>154782</xdr:rowOff>
    </xdr:from>
    <xdr:to>
      <xdr:col>9</xdr:col>
      <xdr:colOff>583407</xdr:colOff>
      <xdr:row>31</xdr:row>
      <xdr:rowOff>47624</xdr:rowOff>
    </xdr:to>
    <xdr:sp macro="" textlink="">
      <xdr:nvSpPr>
        <xdr:cNvPr id="3" name="TextBox 2"/>
        <xdr:cNvSpPr txBox="1"/>
      </xdr:nvSpPr>
      <xdr:spPr>
        <a:xfrm>
          <a:off x="4953000" y="6024563"/>
          <a:ext cx="1845470" cy="297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1,200</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20</xdr:col>
      <xdr:colOff>0</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0.82306</cdr:x>
      <cdr:y>0.92352</cdr:y>
    </cdr:from>
    <cdr:to>
      <cdr:x>1</cdr:x>
      <cdr:y>0.96092</cdr:y>
    </cdr:to>
    <cdr:sp macro="" textlink="">
      <cdr:nvSpPr>
        <cdr:cNvPr id="2" name="TextBox 1"/>
        <cdr:cNvSpPr txBox="1"/>
      </cdr:nvSpPr>
      <cdr:spPr>
        <a:xfrm xmlns:a="http://schemas.openxmlformats.org/drawingml/2006/main">
          <a:off x="5633357" y="5466443"/>
          <a:ext cx="1211035" cy="221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260,000</a:t>
          </a:r>
          <a:r>
            <a:rPr lang="en-US" sz="1300" b="1" baseline="0"/>
            <a:t> </a:t>
          </a:r>
          <a:endParaRPr lang="en-US" sz="1300" b="1"/>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0.814</cdr:x>
      <cdr:y>0.92812</cdr:y>
    </cdr:from>
    <cdr:to>
      <cdr:x>1</cdr:x>
      <cdr:y>0.97241</cdr:y>
    </cdr:to>
    <cdr:sp macro="" textlink="">
      <cdr:nvSpPr>
        <cdr:cNvPr id="2" name="TextBox 1"/>
        <cdr:cNvSpPr txBox="1"/>
      </cdr:nvSpPr>
      <cdr:spPr>
        <a:xfrm xmlns:a="http://schemas.openxmlformats.org/drawingml/2006/main">
          <a:off x="5538107" y="5493657"/>
          <a:ext cx="1265464" cy="262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150,000</a:t>
          </a:r>
          <a:r>
            <a:rPr lang="en-US" sz="1300" b="1" baseline="0"/>
            <a:t> </a:t>
          </a:r>
          <a:endParaRPr lang="en-US" sz="1300" b="1"/>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150,000</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47624</xdr:colOff>
      <xdr:row>29</xdr:row>
      <xdr:rowOff>166687</xdr:rowOff>
    </xdr:from>
    <xdr:to>
      <xdr:col>9</xdr:col>
      <xdr:colOff>511968</xdr:colOff>
      <xdr:row>31</xdr:row>
      <xdr:rowOff>166686</xdr:rowOff>
    </xdr:to>
    <xdr:sp macro="" textlink="">
      <xdr:nvSpPr>
        <xdr:cNvPr id="3" name="TextBox 2"/>
        <xdr:cNvSpPr txBox="1"/>
      </xdr:nvSpPr>
      <xdr:spPr>
        <a:xfrm>
          <a:off x="4881562" y="6036468"/>
          <a:ext cx="1845469"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a:t>
          </a:r>
          <a:r>
            <a:rPr lang="en-US" sz="1400" b="1" baseline="0"/>
            <a:t> </a:t>
          </a:r>
          <a:r>
            <a:rPr lang="en-US" sz="1400" b="1"/>
            <a:t>Total: &lt;1,000</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32657</xdr:colOff>
      <xdr:row>27</xdr:row>
      <xdr:rowOff>189820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29</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658091</xdr:colOff>
      <xdr:row>5</xdr:row>
      <xdr:rowOff>34637</xdr:rowOff>
    </xdr:from>
    <xdr:to>
      <xdr:col>4</xdr:col>
      <xdr:colOff>677274</xdr:colOff>
      <xdr:row>28</xdr:row>
      <xdr:rowOff>105563</xdr:rowOff>
    </xdr:to>
    <xdr:cxnSp macro="">
      <xdr:nvCxnSpPr>
        <xdr:cNvPr id="3" name="Straight Connector 2"/>
        <xdr:cNvCxnSpPr/>
      </xdr:nvCxnSpPr>
      <xdr:spPr>
        <a:xfrm>
          <a:off x="3401291" y="1034762"/>
          <a:ext cx="19183" cy="4671501"/>
        </a:xfrm>
        <a:prstGeom prst="line">
          <a:avLst/>
        </a:prstGeom>
        <a:ln>
          <a:prstDash val="sysDash"/>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94122</xdr:colOff>
      <xdr:row>5</xdr:row>
      <xdr:rowOff>43296</xdr:rowOff>
    </xdr:from>
    <xdr:to>
      <xdr:col>7</xdr:col>
      <xdr:colOff>103909</xdr:colOff>
      <xdr:row>28</xdr:row>
      <xdr:rowOff>107115</xdr:rowOff>
    </xdr:to>
    <xdr:cxnSp macro="">
      <xdr:nvCxnSpPr>
        <xdr:cNvPr id="4" name="Straight Connector 3"/>
        <xdr:cNvCxnSpPr/>
      </xdr:nvCxnSpPr>
      <xdr:spPr>
        <a:xfrm flipH="1">
          <a:off x="4911051" y="1063832"/>
          <a:ext cx="9787" cy="4758283"/>
        </a:xfrm>
        <a:prstGeom prst="line">
          <a:avLst/>
        </a:prstGeom>
        <a:ln>
          <a:prstDash val="sysDash"/>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162897</xdr:colOff>
      <xdr:row>9</xdr:row>
      <xdr:rowOff>67898</xdr:rowOff>
    </xdr:from>
    <xdr:to>
      <xdr:col>6</xdr:col>
      <xdr:colOff>509228</xdr:colOff>
      <xdr:row>12</xdr:row>
      <xdr:rowOff>54907</xdr:rowOff>
    </xdr:to>
    <xdr:sp macro="" textlink="">
      <xdr:nvSpPr>
        <xdr:cNvPr id="5" name="TextBox 1"/>
        <xdr:cNvSpPr txBox="1"/>
      </xdr:nvSpPr>
      <xdr:spPr>
        <a:xfrm>
          <a:off x="3591897" y="1868123"/>
          <a:ext cx="1032131" cy="587084"/>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u="none">
              <a:solidFill>
                <a:srgbClr val="C00000"/>
              </a:solidFill>
            </a:rPr>
            <a:t>Global Plan launched</a:t>
          </a:r>
        </a:p>
      </xdr:txBody>
    </xdr:sp>
    <xdr:clientData/>
  </xdr:twoCellAnchor>
  <xdr:twoCellAnchor>
    <xdr:from>
      <xdr:col>1</xdr:col>
      <xdr:colOff>294564</xdr:colOff>
      <xdr:row>15</xdr:row>
      <xdr:rowOff>169052</xdr:rowOff>
    </xdr:from>
    <xdr:to>
      <xdr:col>4</xdr:col>
      <xdr:colOff>18063</xdr:colOff>
      <xdr:row>21</xdr:row>
      <xdr:rowOff>87600</xdr:rowOff>
    </xdr:to>
    <xdr:sp macro="" textlink="">
      <xdr:nvSpPr>
        <xdr:cNvPr id="7" name="TextBox 1"/>
        <xdr:cNvSpPr txBox="1"/>
      </xdr:nvSpPr>
      <xdr:spPr>
        <a:xfrm>
          <a:off x="974921" y="3230659"/>
          <a:ext cx="1818999" cy="114319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u="sng"/>
            <a:t>2000-2009</a:t>
          </a:r>
        </a:p>
        <a:p>
          <a:pPr algn="ctr"/>
          <a:r>
            <a:rPr lang="en-US" sz="1200" b="1"/>
            <a:t>1%</a:t>
          </a:r>
          <a:r>
            <a:rPr lang="en-US" sz="1200" b="1" baseline="0"/>
            <a:t> decline over 9 yrs</a:t>
          </a:r>
        </a:p>
        <a:p>
          <a:pPr algn="ctr"/>
          <a:r>
            <a:rPr lang="en-US" sz="1200" b="1" baseline="0"/>
            <a:t>[</a:t>
          </a:r>
          <a:r>
            <a:rPr lang="en-US" sz="1200" b="1" baseline="0">
              <a:effectLst/>
            </a:rPr>
            <a:t>avg.  &lt;100</a:t>
          </a:r>
          <a:r>
            <a:rPr lang="en-US" sz="1200" b="1" baseline="0"/>
            <a:t> per yr]</a:t>
          </a:r>
          <a:endParaRPr lang="en-US" sz="1200" b="1"/>
        </a:p>
      </xdr:txBody>
    </xdr:sp>
    <xdr:clientData/>
  </xdr:twoCellAnchor>
  <xdr:twoCellAnchor>
    <xdr:from>
      <xdr:col>4</xdr:col>
      <xdr:colOff>509887</xdr:colOff>
      <xdr:row>19</xdr:row>
      <xdr:rowOff>182038</xdr:rowOff>
    </xdr:from>
    <xdr:to>
      <xdr:col>7</xdr:col>
      <xdr:colOff>229676</xdr:colOff>
      <xdr:row>25</xdr:row>
      <xdr:rowOff>105368</xdr:rowOff>
    </xdr:to>
    <xdr:sp macro="" textlink="">
      <xdr:nvSpPr>
        <xdr:cNvPr id="8" name="TextBox 1"/>
        <xdr:cNvSpPr txBox="1"/>
      </xdr:nvSpPr>
      <xdr:spPr>
        <a:xfrm>
          <a:off x="3285744" y="4060074"/>
          <a:ext cx="1760861" cy="1147973"/>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u="sng"/>
            <a:t>2009-2014</a:t>
          </a:r>
        </a:p>
        <a:p>
          <a:pPr algn="ctr"/>
          <a:r>
            <a:rPr lang="en-US" sz="1200" b="1"/>
            <a:t>28%</a:t>
          </a:r>
          <a:r>
            <a:rPr lang="en-US" sz="1200" b="1" baseline="0"/>
            <a:t> decline over 5 yrs</a:t>
          </a:r>
        </a:p>
        <a:p>
          <a:pPr algn="ctr"/>
          <a:r>
            <a:rPr lang="en-US" sz="1200" b="1" baseline="0"/>
            <a:t>[avg. &lt;100 per yr]</a:t>
          </a:r>
          <a:endParaRPr lang="en-US" sz="1200" b="1"/>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4763</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2,000,000</a:t>
          </a:r>
          <a:endParaRPr lang="en-US" sz="1600" b="1"/>
        </a:p>
      </cdr:txBody>
    </cdr:sp>
  </cdr:relSizeAnchor>
</c:userShapes>
</file>

<file path=xl/drawings/drawing35.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1,400,000</a:t>
          </a:r>
          <a:r>
            <a:rPr lang="en-US" sz="1600" b="1" baseline="0"/>
            <a:t> </a:t>
          </a:r>
          <a:endParaRPr lang="en-US" sz="1600" b="1"/>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Global Total:</a:t>
          </a:r>
          <a:r>
            <a:rPr lang="en-US" sz="1400" b="1" baseline="0"/>
            <a:t>  2,000,000</a:t>
          </a:r>
          <a:endParaRPr lang="en-US" sz="1400" b="1"/>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18,000</a:t>
          </a:r>
          <a:endParaRPr lang="en-US" sz="1400" b="1"/>
        </a:p>
      </cdr:txBody>
    </cdr:sp>
  </cdr:relSizeAnchor>
</c:userShapes>
</file>

<file path=xl/drawings/drawing4.xml><?xml version="1.0" encoding="utf-8"?>
<c:userShapes xmlns:c="http://schemas.openxmlformats.org/drawingml/2006/chart">
  <cdr:relSizeAnchor xmlns:cdr="http://schemas.openxmlformats.org/drawingml/2006/chartDrawing">
    <cdr:from>
      <cdr:x>0.33639</cdr:x>
      <cdr:y>0.394</cdr:y>
    </cdr:from>
    <cdr:to>
      <cdr:x>0.36543</cdr:x>
      <cdr:y>0.41804</cdr:y>
    </cdr:to>
    <cdr:sp macro="" textlink="">
      <cdr:nvSpPr>
        <cdr:cNvPr id="2" name="Down Arrow 1"/>
        <cdr:cNvSpPr/>
      </cdr:nvSpPr>
      <cdr:spPr>
        <a:xfrm xmlns:a="http://schemas.openxmlformats.org/drawingml/2006/main" rot="3098218">
          <a:off x="3528857" y="2277260"/>
          <a:ext cx="143653" cy="297911"/>
        </a:xfrm>
        <a:prstGeom xmlns:a="http://schemas.openxmlformats.org/drawingml/2006/main" prst="downArrow">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40.xml><?xml version="1.0" encoding="utf-8"?>
<xdr:wsDr xmlns:xdr="http://schemas.openxmlformats.org/drawingml/2006/spreadsheetDrawing" xmlns:a="http://schemas.openxmlformats.org/drawingml/2006/main">
  <xdr:twoCellAnchor>
    <xdr:from>
      <xdr:col>13</xdr:col>
      <xdr:colOff>0</xdr:colOff>
      <xdr:row>1</xdr:row>
      <xdr:rowOff>0</xdr:rowOff>
    </xdr:from>
    <xdr:to>
      <xdr:col>25</xdr:col>
      <xdr:colOff>0</xdr:colOff>
      <xdr:row>34</xdr:row>
      <xdr:rowOff>0</xdr:rowOff>
    </xdr:to>
    <xdr:grpSp>
      <xdr:nvGrpSpPr>
        <xdr:cNvPr id="2" name="Group 1"/>
        <xdr:cNvGrpSpPr/>
      </xdr:nvGrpSpPr>
      <xdr:grpSpPr>
        <a:xfrm>
          <a:off x="8327571" y="272143"/>
          <a:ext cx="8232322" cy="6735536"/>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4344267" y="6286500"/>
            <a:ext cx="1403274" cy="3016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Total: 220,000</a:t>
            </a:r>
          </a:p>
        </xdr:txBody>
      </xdr:sp>
    </xdr:grpSp>
    <xdr:clientData/>
  </xdr:twoCellAnchor>
  <xdr:twoCellAnchor>
    <xdr:from>
      <xdr:col>0</xdr:col>
      <xdr:colOff>0</xdr:colOff>
      <xdr:row>1</xdr:row>
      <xdr:rowOff>0</xdr:rowOff>
    </xdr:from>
    <xdr:to>
      <xdr:col>13</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Total:</a:t>
          </a:r>
          <a:r>
            <a:rPr lang="en-US" sz="1500" b="1" baseline="0"/>
            <a:t> 390,000</a:t>
          </a:r>
          <a:endParaRPr lang="en-US" sz="1500" b="1"/>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220,000</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83343</xdr:colOff>
      <xdr:row>30</xdr:row>
      <xdr:rowOff>0</xdr:rowOff>
    </xdr:from>
    <xdr:to>
      <xdr:col>9</xdr:col>
      <xdr:colOff>642937</xdr:colOff>
      <xdr:row>32</xdr:row>
      <xdr:rowOff>0</xdr:rowOff>
    </xdr:to>
    <xdr:sp macro="" textlink="">
      <xdr:nvSpPr>
        <xdr:cNvPr id="3" name="TextBox 2"/>
        <xdr:cNvSpPr txBox="1"/>
      </xdr:nvSpPr>
      <xdr:spPr>
        <a:xfrm>
          <a:off x="4917281" y="6072188"/>
          <a:ext cx="1940719"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5,200</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11907</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653143</xdr:colOff>
      <xdr:row>1</xdr:row>
      <xdr:rowOff>0</xdr:rowOff>
    </xdr:from>
    <xdr:to>
      <xdr:col>19</xdr:col>
      <xdr:colOff>653143</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0.82306</cdr:x>
      <cdr:y>0.92352</cdr:y>
    </cdr:from>
    <cdr:to>
      <cdr:x>1</cdr:x>
      <cdr:y>0.96092</cdr:y>
    </cdr:to>
    <cdr:sp macro="" textlink="">
      <cdr:nvSpPr>
        <cdr:cNvPr id="2" name="TextBox 1"/>
        <cdr:cNvSpPr txBox="1"/>
      </cdr:nvSpPr>
      <cdr:spPr>
        <a:xfrm xmlns:a="http://schemas.openxmlformats.org/drawingml/2006/main">
          <a:off x="5633357" y="5466443"/>
          <a:ext cx="1211035" cy="221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21,000</a:t>
          </a:r>
          <a:r>
            <a:rPr lang="en-US" sz="1300" b="1" baseline="0"/>
            <a:t> </a:t>
          </a:r>
          <a:endParaRPr lang="en-US" sz="1300" b="1"/>
        </a:p>
      </cdr:txBody>
    </cdr:sp>
  </cdr:relSizeAnchor>
</c:userShapes>
</file>

<file path=xl/drawings/drawing48.xml><?xml version="1.0" encoding="utf-8"?>
<c:userShapes xmlns:c="http://schemas.openxmlformats.org/drawingml/2006/chart">
  <cdr:relSizeAnchor xmlns:cdr="http://schemas.openxmlformats.org/drawingml/2006/chartDrawing">
    <cdr:from>
      <cdr:x>0.814</cdr:x>
      <cdr:y>0.92812</cdr:y>
    </cdr:from>
    <cdr:to>
      <cdr:x>1</cdr:x>
      <cdr:y>0.97241</cdr:y>
    </cdr:to>
    <cdr:sp macro="" textlink="">
      <cdr:nvSpPr>
        <cdr:cNvPr id="2" name="TextBox 1"/>
        <cdr:cNvSpPr txBox="1"/>
      </cdr:nvSpPr>
      <cdr:spPr>
        <a:xfrm xmlns:a="http://schemas.openxmlformats.org/drawingml/2006/main">
          <a:off x="5538107" y="5493657"/>
          <a:ext cx="1265464" cy="262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60,000</a:t>
          </a:r>
          <a:r>
            <a:rPr lang="en-US" sz="1300" b="1" baseline="0"/>
            <a:t> </a:t>
          </a:r>
          <a:endParaRPr lang="en-US" sz="1300" b="1"/>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60,000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0</xdr:colOff>
      <xdr:row>32</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370417</xdr:colOff>
      <xdr:row>6</xdr:row>
      <xdr:rowOff>57153</xdr:rowOff>
    </xdr:from>
    <xdr:to>
      <xdr:col>18</xdr:col>
      <xdr:colOff>656167</xdr:colOff>
      <xdr:row>6</xdr:row>
      <xdr:rowOff>57153</xdr:rowOff>
    </xdr:to>
    <xdr:cxnSp macro="">
      <xdr:nvCxnSpPr>
        <xdr:cNvPr id="3" name="Straight Connector 2"/>
        <xdr:cNvCxnSpPr/>
      </xdr:nvCxnSpPr>
      <xdr:spPr>
        <a:xfrm>
          <a:off x="370417" y="1257303"/>
          <a:ext cx="12630150" cy="0"/>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401864</xdr:colOff>
      <xdr:row>4</xdr:row>
      <xdr:rowOff>136071</xdr:rowOff>
    </xdr:from>
    <xdr:to>
      <xdr:col>6</xdr:col>
      <xdr:colOff>312964</xdr:colOff>
      <xdr:row>6</xdr:row>
      <xdr:rowOff>69246</xdr:rowOff>
    </xdr:to>
    <xdr:sp macro="" textlink="">
      <xdr:nvSpPr>
        <xdr:cNvPr id="4" name="TextBox 3"/>
        <xdr:cNvSpPr txBox="1"/>
      </xdr:nvSpPr>
      <xdr:spPr>
        <a:xfrm>
          <a:off x="401864" y="936171"/>
          <a:ext cx="4025900" cy="333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1800" b="1">
              <a:solidFill>
                <a:srgbClr val="C00000"/>
              </a:solidFill>
            </a:rPr>
            <a:t>GLOBAL</a:t>
          </a:r>
          <a:r>
            <a:rPr lang="en-US" sz="1800" b="1" baseline="0">
              <a:solidFill>
                <a:srgbClr val="C00000"/>
              </a:solidFill>
            </a:rPr>
            <a:t> PLAN TARGET (90% reduction)</a:t>
          </a:r>
          <a:endParaRPr lang="en-US" sz="1800" b="1">
            <a:solidFill>
              <a:srgbClr val="C00000"/>
            </a:solidFill>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154781</xdr:colOff>
      <xdr:row>30</xdr:row>
      <xdr:rowOff>0</xdr:rowOff>
    </xdr:from>
    <xdr:to>
      <xdr:col>9</xdr:col>
      <xdr:colOff>642937</xdr:colOff>
      <xdr:row>32</xdr:row>
      <xdr:rowOff>0</xdr:rowOff>
    </xdr:to>
    <xdr:sp macro="" textlink="">
      <xdr:nvSpPr>
        <xdr:cNvPr id="3" name="TextBox 2"/>
        <xdr:cNvSpPr txBox="1"/>
      </xdr:nvSpPr>
      <xdr:spPr>
        <a:xfrm>
          <a:off x="4988719" y="6072188"/>
          <a:ext cx="1869281"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&lt;500</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685799</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22</xdr:row>
      <xdr:rowOff>152400</xdr:rowOff>
    </xdr:from>
    <xdr:to>
      <xdr:col>10</xdr:col>
      <xdr:colOff>561975</xdr:colOff>
      <xdr:row>22</xdr:row>
      <xdr:rowOff>152400</xdr:rowOff>
    </xdr:to>
    <xdr:cxnSp macro="">
      <xdr:nvCxnSpPr>
        <xdr:cNvPr id="5" name="Straight Connector 4"/>
        <xdr:cNvCxnSpPr/>
      </xdr:nvCxnSpPr>
      <xdr:spPr>
        <a:xfrm>
          <a:off x="438150" y="4552950"/>
          <a:ext cx="84010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476249</xdr:colOff>
      <xdr:row>21</xdr:row>
      <xdr:rowOff>72628</xdr:rowOff>
    </xdr:from>
    <xdr:to>
      <xdr:col>2</xdr:col>
      <xdr:colOff>485774</xdr:colOff>
      <xdr:row>22</xdr:row>
      <xdr:rowOff>114300</xdr:rowOff>
    </xdr:to>
    <xdr:sp macro="" textlink="">
      <xdr:nvSpPr>
        <xdr:cNvPr id="6" name="TextBox 5"/>
        <xdr:cNvSpPr txBox="1"/>
      </xdr:nvSpPr>
      <xdr:spPr>
        <a:xfrm>
          <a:off x="476249" y="4273153"/>
          <a:ext cx="1381125" cy="241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Median</a:t>
          </a:r>
          <a:r>
            <a:rPr lang="en-US" sz="1400" b="1" baseline="0"/>
            <a:t> = 18%</a:t>
          </a:r>
          <a:endParaRPr lang="en-US" sz="1400" b="1"/>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524214</xdr:colOff>
      <xdr:row>27</xdr:row>
      <xdr:rowOff>175531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0.02933</cdr:x>
      <cdr:y>0.61914</cdr:y>
    </cdr:from>
    <cdr:to>
      <cdr:x>0.99775</cdr:x>
      <cdr:y>0.62116</cdr:y>
    </cdr:to>
    <cdr:cxnSp macro="">
      <cdr:nvCxnSpPr>
        <cdr:cNvPr id="3" name="Straight Connector 2"/>
        <cdr:cNvCxnSpPr/>
      </cdr:nvCxnSpPr>
      <cdr:spPr>
        <a:xfrm xmlns:a="http://schemas.openxmlformats.org/drawingml/2006/main">
          <a:off x="384810" y="4134019"/>
          <a:ext cx="12706350" cy="13497"/>
        </a:xfrm>
        <a:prstGeom xmlns:a="http://schemas.openxmlformats.org/drawingml/2006/main" prst="line">
          <a:avLst/>
        </a:prstGeom>
        <a:ln xmlns:a="http://schemas.openxmlformats.org/drawingml/2006/main" w="381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2,600,000</a:t>
          </a:r>
          <a:endParaRPr lang="en-US" sz="1600" b="1"/>
        </a:p>
      </cdr:txBody>
    </cdr:sp>
  </cdr:relSizeAnchor>
</c:userShapes>
</file>

<file path=xl/drawings/drawing9.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2,000,000</a:t>
          </a:r>
          <a:r>
            <a:rPr lang="en-US" sz="1600" b="1" baseline="0"/>
            <a:t> </a:t>
          </a:r>
          <a:endParaRPr lang="en-US" sz="16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9"/>
  <sheetViews>
    <sheetView showGridLines="0" showRowColHeaders="0" tabSelected="1" zoomScale="70" zoomScaleNormal="70" workbookViewId="0">
      <selection sqref="A1:D1"/>
    </sheetView>
  </sheetViews>
  <sheetFormatPr defaultRowHeight="15.75" x14ac:dyDescent="0.25"/>
  <cols>
    <col min="1" max="1" width="18.75" style="1" customWidth="1"/>
    <col min="2" max="2" width="13.125" style="61" customWidth="1"/>
    <col min="3" max="3" width="18.875" style="61" bestFit="1" customWidth="1"/>
    <col min="4" max="4" width="5" style="62" bestFit="1" customWidth="1"/>
    <col min="5" max="16384" width="9" style="1"/>
  </cols>
  <sheetData>
    <row r="1" spans="1:4" ht="40.5" customHeight="1" x14ac:dyDescent="0.3">
      <c r="A1" s="75" t="s">
        <v>294</v>
      </c>
      <c r="B1" s="75"/>
      <c r="C1" s="75"/>
      <c r="D1" s="75"/>
    </row>
    <row r="3" spans="1:4" ht="16.5" thickBot="1" x14ac:dyDescent="0.3">
      <c r="A3" s="49"/>
      <c r="B3" s="50" t="s">
        <v>11</v>
      </c>
      <c r="C3" s="50" t="s">
        <v>187</v>
      </c>
      <c r="D3" s="51" t="s">
        <v>295</v>
      </c>
    </row>
    <row r="4" spans="1:4" ht="47.25" x14ac:dyDescent="0.25">
      <c r="A4" s="52" t="s">
        <v>296</v>
      </c>
      <c r="B4" s="53">
        <v>17400000</v>
      </c>
      <c r="C4" s="53">
        <v>610000</v>
      </c>
      <c r="D4" s="54">
        <v>4</v>
      </c>
    </row>
    <row r="5" spans="1:4" ht="47.25" x14ac:dyDescent="0.25">
      <c r="A5" s="55" t="s">
        <v>297</v>
      </c>
      <c r="B5" s="56">
        <v>1500000</v>
      </c>
      <c r="C5" s="56">
        <v>22000</v>
      </c>
      <c r="D5" s="57">
        <v>2</v>
      </c>
    </row>
    <row r="6" spans="1:4" ht="47.25" x14ac:dyDescent="0.25">
      <c r="A6" s="52" t="s">
        <v>298</v>
      </c>
      <c r="B6" s="53">
        <v>2600000</v>
      </c>
      <c r="C6" s="53">
        <v>17000</v>
      </c>
      <c r="D6" s="54">
        <v>1</v>
      </c>
    </row>
    <row r="7" spans="1:4" ht="47.25" x14ac:dyDescent="0.25">
      <c r="A7" s="55" t="s">
        <v>299</v>
      </c>
      <c r="B7" s="56">
        <v>220000</v>
      </c>
      <c r="C7" s="56">
        <v>1200</v>
      </c>
      <c r="D7" s="57">
        <v>1</v>
      </c>
    </row>
    <row r="8" spans="1:4" ht="47.25" x14ac:dyDescent="0.25">
      <c r="A8" s="58" t="s">
        <v>300</v>
      </c>
      <c r="B8" s="59">
        <v>150000</v>
      </c>
      <c r="C8" s="59" t="s">
        <v>317</v>
      </c>
      <c r="D8" s="60" t="s">
        <v>328</v>
      </c>
    </row>
    <row r="9" spans="1:4" x14ac:dyDescent="0.25">
      <c r="A9" s="1" t="s">
        <v>229</v>
      </c>
    </row>
  </sheetData>
  <sheetProtection algorithmName="SHA-512" hashValue="NPvIslYL8hnK9sU0cjqFIh5+bazkTHONcBHZh2bKaHildFiw7i1I04h28G2n/LBicft4W4ExdGJGBN1/bcRQlg==" saltValue="6iCvbUO96JBxBcOsf9Hrpw==" spinCount="100000" sheet="1" objects="1" scenarios="1"/>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O48"/>
  <sheetViews>
    <sheetView showGridLines="0" showRowColHeaders="0" zoomScale="70" zoomScaleNormal="70" workbookViewId="0"/>
  </sheetViews>
  <sheetFormatPr defaultRowHeight="15.75" x14ac:dyDescent="0.25"/>
  <cols>
    <col min="1" max="16384" width="9" style="31"/>
  </cols>
  <sheetData>
    <row r="1" spans="1:12" x14ac:dyDescent="0.25">
      <c r="A1" s="30"/>
      <c r="K1" s="81" t="s">
        <v>241</v>
      </c>
      <c r="L1" s="81"/>
    </row>
    <row r="2" spans="1:12" x14ac:dyDescent="0.25">
      <c r="K2" s="81"/>
      <c r="L2" s="81"/>
    </row>
    <row r="3" spans="1:12" x14ac:dyDescent="0.25">
      <c r="K3" s="81"/>
      <c r="L3" s="81"/>
    </row>
    <row r="4" spans="1:12" x14ac:dyDescent="0.25">
      <c r="K4" s="81"/>
      <c r="L4" s="81"/>
    </row>
    <row r="5" spans="1:12" x14ac:dyDescent="0.25">
      <c r="K5" s="81"/>
      <c r="L5" s="81"/>
    </row>
    <row r="6" spans="1:12" x14ac:dyDescent="0.25">
      <c r="K6" s="81"/>
      <c r="L6" s="81"/>
    </row>
    <row r="7" spans="1:12" x14ac:dyDescent="0.25">
      <c r="K7" s="81"/>
      <c r="L7" s="81"/>
    </row>
    <row r="12" spans="1:12" x14ac:dyDescent="0.25">
      <c r="A12" s="32"/>
    </row>
    <row r="13" spans="1:12" x14ac:dyDescent="0.25">
      <c r="A13" s="32"/>
    </row>
    <row r="14" spans="1:12" x14ac:dyDescent="0.25">
      <c r="A14" s="32"/>
    </row>
    <row r="15" spans="1:12" x14ac:dyDescent="0.25">
      <c r="A15" s="32"/>
    </row>
    <row r="29" spans="5:15" x14ac:dyDescent="0.25">
      <c r="E29" s="33"/>
      <c r="F29" s="33"/>
      <c r="G29" s="33"/>
      <c r="H29" s="33"/>
      <c r="I29" s="33"/>
      <c r="J29" s="33"/>
      <c r="K29" s="33"/>
      <c r="L29" s="33"/>
      <c r="M29" s="33"/>
      <c r="N29" s="33"/>
      <c r="O29" s="33"/>
    </row>
    <row r="33" spans="1:4" x14ac:dyDescent="0.25">
      <c r="A33" s="34" t="s">
        <v>226</v>
      </c>
    </row>
    <row r="37" spans="1:4" hidden="1" x14ac:dyDescent="0.25"/>
    <row r="38" spans="1:4" hidden="1" x14ac:dyDescent="0.25">
      <c r="A38" s="35" t="s">
        <v>174</v>
      </c>
      <c r="B38" s="35" t="s">
        <v>227</v>
      </c>
    </row>
    <row r="39" spans="1:4" hidden="1" x14ac:dyDescent="0.25">
      <c r="A39" s="32" t="s">
        <v>182</v>
      </c>
      <c r="B39" s="32">
        <v>98813</v>
      </c>
      <c r="C39" s="71">
        <f t="shared" ref="C39:C47" si="0">(IF(ISNUMBER(B39),(IF(B39&lt;100,"&lt;100",IF(B39&lt;200,"&lt;200",IF(B39&lt;500,"&lt;500",IF(B39&lt;1000,"&lt;1,000",IF(B39&lt;10000,(ROUND(B39,-2)),IF(B39&lt;100000,(ROUND(B39,-3)),IF(B39&lt;1000000,(ROUND(B39,-4)),IF(B39&gt;=1000000,(ROUND(B39,-5))))))))))),"-"))</f>
        <v>99000</v>
      </c>
      <c r="D39" s="46">
        <f t="shared" ref="D39:D47" si="1">B39/$B$47</f>
        <v>0.45216925745088798</v>
      </c>
    </row>
    <row r="40" spans="1:4" hidden="1" x14ac:dyDescent="0.25">
      <c r="A40" s="32" t="s">
        <v>181</v>
      </c>
      <c r="B40" s="32">
        <v>93430.7</v>
      </c>
      <c r="C40" s="71">
        <f t="shared" si="0"/>
        <v>93000</v>
      </c>
      <c r="D40" s="46">
        <f t="shared" si="1"/>
        <v>0.42753979984533086</v>
      </c>
    </row>
    <row r="41" spans="1:4" hidden="1" x14ac:dyDescent="0.25">
      <c r="A41" s="32" t="s">
        <v>185</v>
      </c>
      <c r="B41" s="32">
        <v>13568.2</v>
      </c>
      <c r="C41" s="71">
        <f t="shared" si="0"/>
        <v>14000</v>
      </c>
      <c r="D41" s="46">
        <f t="shared" si="1"/>
        <v>6.2088216317135785E-2</v>
      </c>
    </row>
    <row r="42" spans="1:4" hidden="1" x14ac:dyDescent="0.25">
      <c r="A42" s="32" t="s">
        <v>184</v>
      </c>
      <c r="B42" s="32">
        <v>7301.52</v>
      </c>
      <c r="C42" s="71">
        <f t="shared" si="0"/>
        <v>7300</v>
      </c>
      <c r="D42" s="46">
        <f t="shared" si="1"/>
        <v>3.341182715495742E-2</v>
      </c>
    </row>
    <row r="43" spans="1:4" hidden="1" x14ac:dyDescent="0.25">
      <c r="A43" s="32" t="s">
        <v>186</v>
      </c>
      <c r="B43" s="32">
        <v>2374.6</v>
      </c>
      <c r="C43" s="71">
        <f t="shared" si="0"/>
        <v>2400</v>
      </c>
      <c r="D43" s="46">
        <f t="shared" si="1"/>
        <v>1.0866192897117571E-2</v>
      </c>
    </row>
    <row r="44" spans="1:4" hidden="1" x14ac:dyDescent="0.25">
      <c r="A44" s="32" t="s">
        <v>183</v>
      </c>
      <c r="B44" s="32">
        <v>1635</v>
      </c>
      <c r="C44" s="71">
        <f t="shared" si="0"/>
        <v>1600</v>
      </c>
      <c r="D44" s="46">
        <f t="shared" si="1"/>
        <v>7.4817760409278322E-3</v>
      </c>
    </row>
    <row r="45" spans="1:4" hidden="1" x14ac:dyDescent="0.25">
      <c r="A45" s="32" t="s">
        <v>285</v>
      </c>
      <c r="B45" s="32">
        <v>1233.4000000000001</v>
      </c>
      <c r="C45" s="71">
        <f t="shared" si="0"/>
        <v>1200</v>
      </c>
      <c r="D45" s="46">
        <f t="shared" si="1"/>
        <v>5.6440505008442743E-3</v>
      </c>
    </row>
    <row r="46" spans="1:4" hidden="1" x14ac:dyDescent="0.25">
      <c r="A46" s="32" t="s">
        <v>288</v>
      </c>
      <c r="B46" s="32">
        <v>174.47499999999999</v>
      </c>
      <c r="C46" s="71" t="str">
        <f t="shared" si="0"/>
        <v>&lt;200</v>
      </c>
      <c r="D46" s="46">
        <f t="shared" si="1"/>
        <v>7.9839931176812443E-4</v>
      </c>
    </row>
    <row r="47" spans="1:4" hidden="1" x14ac:dyDescent="0.25">
      <c r="A47" s="31" t="s">
        <v>11</v>
      </c>
      <c r="B47" s="31">
        <v>218531</v>
      </c>
      <c r="C47" s="71">
        <f t="shared" si="0"/>
        <v>220000</v>
      </c>
      <c r="D47" s="46">
        <f t="shared" si="1"/>
        <v>1</v>
      </c>
    </row>
    <row r="48" spans="1:4" hidden="1" x14ac:dyDescent="0.25"/>
  </sheetData>
  <sheetProtection algorithmName="SHA-512" hashValue="hkCKc4pcweFk6fyKEqo//xDlsWC0xQqjKydm01GeXMbP/XZ811jLg2YbgEfJufD5R2cSZa6AP4djitGbO6cSQw==" saltValue="BL7GGHouAFqHuuNzowptxw==" spinCount="100000" sheet="1" scenarios="1"/>
  <mergeCells count="1">
    <mergeCell ref="K1:L7"/>
  </mergeCells>
  <pageMargins left="0.7" right="0.7" top="0.75" bottom="0.75" header="0.3" footer="0.3"/>
  <pageSetup paperSize="0" orientation="portrait" horizontalDpi="0" verticalDpi="0" copie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60"/>
  <sheetViews>
    <sheetView showGridLines="0" showRowColHeaders="0" zoomScale="70" zoomScaleNormal="70" workbookViewId="0"/>
  </sheetViews>
  <sheetFormatPr defaultRowHeight="15.75" x14ac:dyDescent="0.25"/>
  <cols>
    <col min="1" max="16384" width="9" style="31"/>
  </cols>
  <sheetData>
    <row r="1" spans="1:1" x14ac:dyDescent="0.25">
      <c r="A1" s="30"/>
    </row>
    <row r="12" spans="1:1" x14ac:dyDescent="0.25">
      <c r="A12" s="32"/>
    </row>
    <row r="13" spans="1:1" x14ac:dyDescent="0.25">
      <c r="A13" s="32"/>
    </row>
    <row r="14" spans="1:1" x14ac:dyDescent="0.25">
      <c r="A14" s="32"/>
    </row>
    <row r="15" spans="1:1" x14ac:dyDescent="0.25">
      <c r="A15" s="32"/>
    </row>
    <row r="29" spans="5:15" x14ac:dyDescent="0.25">
      <c r="E29" s="33"/>
      <c r="F29" s="33"/>
      <c r="G29" s="33"/>
      <c r="H29" s="33"/>
      <c r="I29" s="33"/>
      <c r="J29" s="33"/>
      <c r="K29" s="33"/>
      <c r="L29" s="33"/>
      <c r="M29" s="33"/>
      <c r="N29" s="33"/>
      <c r="O29" s="33"/>
    </row>
    <row r="33" spans="1:4" x14ac:dyDescent="0.25">
      <c r="A33" s="34" t="s">
        <v>226</v>
      </c>
    </row>
    <row r="34" spans="1:4" x14ac:dyDescent="0.25">
      <c r="A34" s="34"/>
    </row>
    <row r="38" spans="1:4" hidden="1" x14ac:dyDescent="0.25">
      <c r="A38" s="35" t="s">
        <v>174</v>
      </c>
      <c r="B38" s="35" t="s">
        <v>227</v>
      </c>
    </row>
    <row r="39" spans="1:4" hidden="1" x14ac:dyDescent="0.25">
      <c r="A39" s="31" t="s">
        <v>165</v>
      </c>
      <c r="B39" s="31">
        <v>635</v>
      </c>
      <c r="C39" s="71" t="str">
        <f t="shared" ref="C39:C58" si="0">(IF(ISNUMBER(B39),(IF(B39&lt;100,"&lt;100",IF(B39&lt;200,"&lt;200",IF(B39&lt;500,"&lt;500",IF(B39&lt;1000,"&lt;1,000",IF(B39&lt;10000,(ROUND(B39,-2)),IF(B39&lt;100000,(ROUND(B39,-3)),IF(B39&lt;1000000,(ROUND(B39,-4)),IF(B39&gt;=1000000,(ROUND(B39,-5))))))))))),"-"))</f>
        <v>&lt;1,000</v>
      </c>
      <c r="D39" s="72">
        <f t="shared" ref="D39:D58" si="1">B39/$B$60</f>
        <v>0.51483703583590068</v>
      </c>
    </row>
    <row r="40" spans="1:4" hidden="1" x14ac:dyDescent="0.25">
      <c r="A40" s="31" t="s">
        <v>142</v>
      </c>
      <c r="B40" s="31">
        <v>258</v>
      </c>
      <c r="C40" s="71" t="str">
        <f t="shared" si="0"/>
        <v>&lt;500</v>
      </c>
      <c r="D40" s="46">
        <f t="shared" si="1"/>
        <v>0.20917788227663367</v>
      </c>
    </row>
    <row r="41" spans="1:4" hidden="1" x14ac:dyDescent="0.25">
      <c r="A41" s="31" t="s">
        <v>157</v>
      </c>
      <c r="B41" s="31">
        <v>154</v>
      </c>
      <c r="C41" s="71" t="str">
        <f t="shared" si="0"/>
        <v>&lt;200</v>
      </c>
      <c r="D41" s="46">
        <f t="shared" si="1"/>
        <v>0.12485811577752554</v>
      </c>
    </row>
    <row r="42" spans="1:4" hidden="1" x14ac:dyDescent="0.25">
      <c r="A42" s="31" t="s">
        <v>105</v>
      </c>
      <c r="B42" s="31">
        <v>54</v>
      </c>
      <c r="C42" s="71" t="str">
        <f t="shared" si="0"/>
        <v>&lt;100</v>
      </c>
      <c r="D42" s="46">
        <f t="shared" si="1"/>
        <v>4.3781417220690767E-2</v>
      </c>
    </row>
    <row r="43" spans="1:4" hidden="1" x14ac:dyDescent="0.25">
      <c r="A43" s="32" t="s">
        <v>164</v>
      </c>
      <c r="B43" s="32">
        <v>49</v>
      </c>
      <c r="C43" s="71" t="str">
        <f t="shared" si="0"/>
        <v>&lt;100</v>
      </c>
      <c r="D43" s="46">
        <f t="shared" si="1"/>
        <v>3.9727582292849034E-2</v>
      </c>
    </row>
    <row r="44" spans="1:4" hidden="1" x14ac:dyDescent="0.25">
      <c r="A44" s="32" t="s">
        <v>169</v>
      </c>
      <c r="B44" s="32">
        <v>29</v>
      </c>
      <c r="C44" s="71" t="str">
        <f t="shared" si="0"/>
        <v>&lt;100</v>
      </c>
      <c r="D44" s="46">
        <f t="shared" si="1"/>
        <v>2.351224258148208E-2</v>
      </c>
    </row>
    <row r="45" spans="1:4" hidden="1" x14ac:dyDescent="0.25">
      <c r="A45" s="31" t="s">
        <v>37</v>
      </c>
      <c r="B45" s="31">
        <v>21</v>
      </c>
      <c r="C45" s="71" t="str">
        <f t="shared" si="0"/>
        <v>&lt;100</v>
      </c>
      <c r="D45" s="46">
        <f t="shared" si="1"/>
        <v>1.70261066969353E-2</v>
      </c>
    </row>
    <row r="46" spans="1:4" hidden="1" x14ac:dyDescent="0.25">
      <c r="A46" s="32" t="s">
        <v>140</v>
      </c>
      <c r="B46" s="32">
        <v>15</v>
      </c>
      <c r="C46" s="71" t="str">
        <f t="shared" si="0"/>
        <v>&lt;100</v>
      </c>
      <c r="D46" s="46">
        <f t="shared" si="1"/>
        <v>1.2161504783525214E-2</v>
      </c>
    </row>
    <row r="47" spans="1:4" hidden="1" x14ac:dyDescent="0.25">
      <c r="A47" s="31" t="s">
        <v>31</v>
      </c>
      <c r="B47" s="31">
        <v>7</v>
      </c>
      <c r="C47" s="71" t="str">
        <f t="shared" si="0"/>
        <v>&lt;100</v>
      </c>
      <c r="D47" s="46">
        <f t="shared" si="1"/>
        <v>5.6753688989784334E-3</v>
      </c>
    </row>
    <row r="48" spans="1:4" hidden="1" x14ac:dyDescent="0.25">
      <c r="A48" s="32" t="s">
        <v>104</v>
      </c>
      <c r="B48" s="32">
        <v>4</v>
      </c>
      <c r="C48" s="71" t="str">
        <f t="shared" si="0"/>
        <v>&lt;100</v>
      </c>
      <c r="D48" s="46">
        <f t="shared" si="1"/>
        <v>3.2430679422733905E-3</v>
      </c>
    </row>
    <row r="49" spans="1:4" hidden="1" x14ac:dyDescent="0.25">
      <c r="A49" s="31" t="s">
        <v>84</v>
      </c>
      <c r="B49" s="31">
        <v>3</v>
      </c>
      <c r="C49" s="71" t="str">
        <f t="shared" si="0"/>
        <v>&lt;100</v>
      </c>
      <c r="D49" s="46">
        <f t="shared" si="1"/>
        <v>2.432300956705043E-3</v>
      </c>
    </row>
    <row r="50" spans="1:4" hidden="1" x14ac:dyDescent="0.25">
      <c r="A50" s="31" t="s">
        <v>41</v>
      </c>
      <c r="B50" s="31">
        <v>1</v>
      </c>
      <c r="C50" s="71" t="str">
        <f t="shared" si="0"/>
        <v>&lt;100</v>
      </c>
      <c r="D50" s="46">
        <f t="shared" si="1"/>
        <v>8.1076698556834762E-4</v>
      </c>
    </row>
    <row r="51" spans="1:4" hidden="1" x14ac:dyDescent="0.25">
      <c r="A51" s="31" t="s">
        <v>141</v>
      </c>
      <c r="B51" s="31">
        <v>0.7399</v>
      </c>
      <c r="C51" s="71" t="str">
        <f t="shared" si="0"/>
        <v>&lt;100</v>
      </c>
      <c r="D51" s="46">
        <f t="shared" si="1"/>
        <v>5.9988649262202043E-4</v>
      </c>
    </row>
    <row r="52" spans="1:4" hidden="1" x14ac:dyDescent="0.25">
      <c r="A52" s="31" t="s">
        <v>34</v>
      </c>
      <c r="B52" s="31">
        <v>0.69520000000000004</v>
      </c>
      <c r="C52" s="71" t="str">
        <f t="shared" si="0"/>
        <v>&lt;100</v>
      </c>
      <c r="D52" s="46">
        <f t="shared" si="1"/>
        <v>5.6364520836711533E-4</v>
      </c>
    </row>
    <row r="53" spans="1:4" hidden="1" x14ac:dyDescent="0.25">
      <c r="A53" s="31" t="s">
        <v>47</v>
      </c>
      <c r="B53" s="31">
        <v>0.42599999999999999</v>
      </c>
      <c r="C53" s="71" t="str">
        <f t="shared" si="0"/>
        <v>&lt;100</v>
      </c>
      <c r="D53" s="46">
        <f t="shared" si="1"/>
        <v>3.4538673585211605E-4</v>
      </c>
    </row>
    <row r="54" spans="1:4" hidden="1" x14ac:dyDescent="0.25">
      <c r="A54" s="32" t="s">
        <v>145</v>
      </c>
      <c r="B54" s="32">
        <v>0.40720000000000001</v>
      </c>
      <c r="C54" s="71" t="str">
        <f t="shared" si="0"/>
        <v>&lt;100</v>
      </c>
      <c r="D54" s="46">
        <f t="shared" si="1"/>
        <v>3.3014431652343115E-4</v>
      </c>
    </row>
    <row r="55" spans="1:4" hidden="1" x14ac:dyDescent="0.25">
      <c r="A55" s="31" t="s">
        <v>50</v>
      </c>
      <c r="B55" s="31">
        <v>0.37240000000000001</v>
      </c>
      <c r="C55" s="71" t="str">
        <f t="shared" si="0"/>
        <v>&lt;100</v>
      </c>
      <c r="D55" s="46">
        <f t="shared" si="1"/>
        <v>3.0192962542565266E-4</v>
      </c>
    </row>
    <row r="56" spans="1:4" hidden="1" x14ac:dyDescent="0.25">
      <c r="A56" s="32" t="s">
        <v>159</v>
      </c>
      <c r="B56" s="32">
        <v>0.3483</v>
      </c>
      <c r="C56" s="71" t="str">
        <f t="shared" si="0"/>
        <v>&lt;100</v>
      </c>
      <c r="D56" s="46">
        <f t="shared" si="1"/>
        <v>2.8239014107345547E-4</v>
      </c>
    </row>
    <row r="57" spans="1:4" hidden="1" x14ac:dyDescent="0.25">
      <c r="A57" s="32" t="s">
        <v>120</v>
      </c>
      <c r="B57" s="32">
        <v>0.34560000000000002</v>
      </c>
      <c r="C57" s="71" t="str">
        <f t="shared" si="0"/>
        <v>&lt;100</v>
      </c>
      <c r="D57" s="46">
        <f t="shared" si="1"/>
        <v>2.8020107021242094E-4</v>
      </c>
    </row>
    <row r="58" spans="1:4" hidden="1" x14ac:dyDescent="0.25">
      <c r="A58" s="31" t="s">
        <v>64</v>
      </c>
      <c r="B58" s="31">
        <v>6.4000000000000001E-2</v>
      </c>
      <c r="C58" s="71" t="str">
        <f t="shared" si="0"/>
        <v>&lt;100</v>
      </c>
      <c r="D58" s="46">
        <f t="shared" si="1"/>
        <v>5.1889087076374246E-5</v>
      </c>
    </row>
    <row r="59" spans="1:4" hidden="1" x14ac:dyDescent="0.25">
      <c r="C59" s="71"/>
      <c r="D59" s="46"/>
    </row>
    <row r="60" spans="1:4" hidden="1" x14ac:dyDescent="0.25">
      <c r="A60" s="31" t="s">
        <v>187</v>
      </c>
      <c r="B60" s="31">
        <v>1233.4000000000001</v>
      </c>
      <c r="C60" s="71">
        <f t="shared" ref="C60" si="2">(IF(ISNUMBER(B60),(IF(B60&lt;100,"&lt;100",IF(B60&lt;200,"&lt;200",IF(B60&lt;500,"&lt;500",IF(B60&lt;1000,"&lt;1,000",IF(B60&lt;10000,(ROUND(B60,-2)),IF(B60&lt;100000,(ROUND(B60,-3)),IF(B60&lt;1000000,(ROUND(B60,-4)),IF(B60&gt;=1000000,(ROUND(B60,-5))))))))))),"-"))</f>
        <v>1200</v>
      </c>
      <c r="D60" s="46">
        <f t="shared" ref="D60" si="3">B60/$B$60</f>
        <v>1</v>
      </c>
    </row>
  </sheetData>
  <sheetProtection algorithmName="SHA-512" hashValue="6B8Fjzdjxyy0ZUgsVIjQmsFQrESUHTRAvwvdK2IDAN/Dx6VBHm6kbguSHmGEsv8S5yyT0CWAe2g4Zb331FRHqw==" saltValue="RfpdyTGaluPC7Pl+A5DOIg==" spinCount="100000" sheet="1" scenarios="1"/>
  <sortState ref="A38:D58">
    <sortCondition descending="1" ref="B39"/>
  </sortState>
  <pageMargins left="0.7" right="0.7" top="0.75" bottom="0.75" header="0.3" footer="0.3"/>
  <pageSetup paperSize="0" orientation="portrait" horizontalDpi="0" verticalDpi="0" copie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205"/>
  <sheetViews>
    <sheetView showGridLines="0" showRowColHeaders="0" zoomScale="70" zoomScaleNormal="70" workbookViewId="0">
      <selection sqref="A1:T1"/>
    </sheetView>
  </sheetViews>
  <sheetFormatPr defaultRowHeight="15.75" x14ac:dyDescent="0.25"/>
  <cols>
    <col min="1" max="5" width="9" style="1"/>
    <col min="6" max="6" width="9.375" style="1" bestFit="1" customWidth="1"/>
    <col min="7" max="10" width="9" style="1"/>
    <col min="11" max="11" width="9" style="1" customWidth="1"/>
    <col min="12" max="16384" width="9" style="1"/>
  </cols>
  <sheetData>
    <row r="1" spans="1:20" ht="21" x14ac:dyDescent="0.35">
      <c r="A1" s="80" t="s">
        <v>313</v>
      </c>
      <c r="B1" s="80"/>
      <c r="C1" s="80"/>
      <c r="D1" s="80"/>
      <c r="E1" s="80"/>
      <c r="F1" s="80"/>
      <c r="G1" s="80"/>
      <c r="H1" s="80"/>
      <c r="I1" s="80"/>
      <c r="J1" s="80"/>
      <c r="K1" s="80"/>
      <c r="L1" s="80"/>
      <c r="M1" s="80"/>
      <c r="N1" s="80"/>
      <c r="O1" s="80"/>
      <c r="P1" s="80"/>
      <c r="Q1" s="80"/>
      <c r="R1" s="80"/>
      <c r="S1" s="80"/>
      <c r="T1" s="80"/>
    </row>
    <row r="31" spans="1:19" ht="15.75" customHeight="1" x14ac:dyDescent="0.25">
      <c r="A31" s="27" t="s">
        <v>226</v>
      </c>
      <c r="I31" s="28"/>
      <c r="J31" s="28"/>
      <c r="K31" s="28"/>
      <c r="L31" s="28"/>
      <c r="M31" s="28"/>
      <c r="N31" s="28"/>
      <c r="O31" s="28"/>
      <c r="P31" s="28"/>
      <c r="Q31" s="28"/>
      <c r="R31" s="28"/>
      <c r="S31" s="28"/>
    </row>
    <row r="38" spans="1:10" hidden="1" x14ac:dyDescent="0.25"/>
    <row r="39" spans="1:10" ht="18.75" hidden="1" x14ac:dyDescent="0.3">
      <c r="B39" s="29" t="s">
        <v>174</v>
      </c>
      <c r="C39" s="29">
        <v>2000</v>
      </c>
      <c r="D39" s="29"/>
      <c r="G39" s="29" t="s">
        <v>174</v>
      </c>
      <c r="H39" s="29">
        <v>2014</v>
      </c>
    </row>
    <row r="40" spans="1:10" hidden="1" x14ac:dyDescent="0.25">
      <c r="A40" s="1">
        <v>1</v>
      </c>
      <c r="B40" s="1" t="s">
        <v>128</v>
      </c>
      <c r="C40" s="1">
        <v>27151</v>
      </c>
      <c r="D40" s="1">
        <f t="shared" ref="D40:D61" si="0">(IF(ISNUMBER(C40),(IF(C40&lt;100,"&lt;100",IF(C40&lt;200,"&lt;200",IF(C40&lt;500,"&lt;500",IF(C40&lt;1000,"&lt;1,000",IF(C40&lt;10000,(ROUND(C40,-2)),IF(C40&lt;100000,(ROUND(C40,-3)),IF(C40&lt;1000000,(ROUND(C40,-4)),IF(C40&gt;=1000000,(ROUND(C40,-5))))))))))),"-"))</f>
        <v>27000</v>
      </c>
      <c r="E40" s="5">
        <f t="shared" ref="E40:E61" si="1">C40/$C$61</f>
        <v>0.10485926589631095</v>
      </c>
      <c r="G40" s="1" t="s">
        <v>128</v>
      </c>
      <c r="H40" s="1">
        <v>35444</v>
      </c>
      <c r="I40" s="1">
        <f t="shared" ref="I40:I61" si="2">(IF(ISNUMBER(H40),(IF(H40&lt;100,"&lt;100",IF(H40&lt;200,"&lt;200",IF(H40&lt;500,"&lt;500",IF(H40&lt;1000,"&lt;1,000",IF(H40&lt;10000,(ROUND(H40,-2)),IF(H40&lt;100000,(ROUND(H40,-3)),IF(H40&lt;1000000,(ROUND(H40,-4)),IF(H40&gt;=1000000,(ROUND(H40,-5))))))))))),"-"))</f>
        <v>35000</v>
      </c>
      <c r="J40" s="5">
        <f>H40/$H$61</f>
        <v>0.23444124747825512</v>
      </c>
    </row>
    <row r="41" spans="1:10" hidden="1" x14ac:dyDescent="0.25">
      <c r="A41" s="1">
        <v>2</v>
      </c>
      <c r="B41" s="1" t="s">
        <v>25</v>
      </c>
      <c r="C41" s="1">
        <v>26508</v>
      </c>
      <c r="D41" s="1">
        <f t="shared" si="0"/>
        <v>27000</v>
      </c>
      <c r="E41" s="5">
        <f t="shared" si="1"/>
        <v>0.10237595007106222</v>
      </c>
      <c r="G41" s="1" t="s">
        <v>25</v>
      </c>
      <c r="H41" s="1">
        <v>11629</v>
      </c>
      <c r="I41" s="1">
        <f t="shared" si="2"/>
        <v>12000</v>
      </c>
      <c r="J41" s="5">
        <f t="shared" ref="J41:J61" si="3">H41/$H$61</f>
        <v>7.691900651519662E-2</v>
      </c>
    </row>
    <row r="42" spans="1:10" hidden="1" x14ac:dyDescent="0.25">
      <c r="A42" s="1">
        <v>3</v>
      </c>
      <c r="B42" s="1" t="s">
        <v>17</v>
      </c>
      <c r="C42" s="1">
        <v>25077</v>
      </c>
      <c r="D42" s="1">
        <f t="shared" si="0"/>
        <v>25000</v>
      </c>
      <c r="E42" s="5">
        <f t="shared" si="1"/>
        <v>9.6849317184699996E-2</v>
      </c>
      <c r="G42" s="1" t="s">
        <v>28</v>
      </c>
      <c r="H42" s="1">
        <v>8935</v>
      </c>
      <c r="I42" s="1">
        <f t="shared" si="2"/>
        <v>8900</v>
      </c>
      <c r="J42" s="5">
        <f t="shared" si="3"/>
        <v>5.9099778417171019E-2</v>
      </c>
    </row>
    <row r="43" spans="1:10" hidden="1" x14ac:dyDescent="0.25">
      <c r="A43" s="1">
        <v>4</v>
      </c>
      <c r="B43" s="1" t="s">
        <v>29</v>
      </c>
      <c r="C43" s="1">
        <v>20103</v>
      </c>
      <c r="D43" s="1">
        <f t="shared" si="0"/>
        <v>20000</v>
      </c>
      <c r="E43" s="5">
        <f t="shared" si="1"/>
        <v>7.7639343755793122E-2</v>
      </c>
      <c r="G43" s="1" t="s">
        <v>96</v>
      </c>
      <c r="H43" s="1">
        <v>8492.94</v>
      </c>
      <c r="I43" s="1">
        <f t="shared" si="2"/>
        <v>8500</v>
      </c>
      <c r="J43" s="5">
        <f t="shared" si="3"/>
        <v>5.6175811092370277E-2</v>
      </c>
    </row>
    <row r="44" spans="1:10" hidden="1" x14ac:dyDescent="0.25">
      <c r="A44" s="1">
        <v>5</v>
      </c>
      <c r="B44" s="1" t="s">
        <v>173</v>
      </c>
      <c r="C44" s="1">
        <v>19851</v>
      </c>
      <c r="D44" s="1">
        <f t="shared" si="0"/>
        <v>20000</v>
      </c>
      <c r="E44" s="5">
        <f t="shared" si="1"/>
        <v>7.6666100228634987E-2</v>
      </c>
      <c r="G44" s="1" t="s">
        <v>17</v>
      </c>
      <c r="H44" s="1">
        <v>8106</v>
      </c>
      <c r="I44" s="1">
        <f t="shared" si="2"/>
        <v>8100</v>
      </c>
      <c r="J44" s="5">
        <f t="shared" si="3"/>
        <v>5.3616430201408868E-2</v>
      </c>
    </row>
    <row r="45" spans="1:10" hidden="1" x14ac:dyDescent="0.25">
      <c r="A45" s="1">
        <v>6</v>
      </c>
      <c r="B45" s="1" t="s">
        <v>28</v>
      </c>
      <c r="C45" s="1">
        <v>17130</v>
      </c>
      <c r="D45" s="1">
        <f t="shared" si="0"/>
        <v>17000</v>
      </c>
      <c r="E45" s="5">
        <f t="shared" si="1"/>
        <v>6.6157387381820434E-2</v>
      </c>
      <c r="G45" s="1" t="s">
        <v>21</v>
      </c>
      <c r="H45" s="1">
        <v>7494</v>
      </c>
      <c r="I45" s="1">
        <f t="shared" si="2"/>
        <v>7500</v>
      </c>
      <c r="J45" s="5">
        <f t="shared" si="3"/>
        <v>4.9568409564440918E-2</v>
      </c>
    </row>
    <row r="46" spans="1:10" hidden="1" x14ac:dyDescent="0.25">
      <c r="A46" s="1">
        <v>7</v>
      </c>
      <c r="B46" s="1" t="s">
        <v>16</v>
      </c>
      <c r="C46" s="1">
        <v>17123</v>
      </c>
      <c r="D46" s="1">
        <f t="shared" si="0"/>
        <v>17000</v>
      </c>
      <c r="E46" s="5">
        <f t="shared" si="1"/>
        <v>6.6130352839399373E-2</v>
      </c>
      <c r="G46" s="1" t="s">
        <v>29</v>
      </c>
      <c r="H46" s="1">
        <v>6877</v>
      </c>
      <c r="I46" s="1">
        <f t="shared" si="2"/>
        <v>6900</v>
      </c>
      <c r="J46" s="5">
        <f t="shared" si="3"/>
        <v>4.5487316863445447E-2</v>
      </c>
    </row>
    <row r="47" spans="1:10" hidden="1" x14ac:dyDescent="0.25">
      <c r="A47" s="1">
        <v>8</v>
      </c>
      <c r="B47" s="1" t="s">
        <v>20</v>
      </c>
      <c r="C47" s="1">
        <v>14183</v>
      </c>
      <c r="D47" s="1">
        <f t="shared" si="0"/>
        <v>14000</v>
      </c>
      <c r="E47" s="5">
        <f t="shared" si="1"/>
        <v>5.4775845022554531E-2</v>
      </c>
      <c r="G47" s="1" t="s">
        <v>173</v>
      </c>
      <c r="H47" s="1">
        <v>6713</v>
      </c>
      <c r="I47" s="1">
        <f t="shared" si="2"/>
        <v>6700</v>
      </c>
      <c r="J47" s="5">
        <f t="shared" si="3"/>
        <v>4.4402553163342927E-2</v>
      </c>
    </row>
    <row r="48" spans="1:10" hidden="1" x14ac:dyDescent="0.25">
      <c r="A48" s="1">
        <v>9</v>
      </c>
      <c r="B48" s="1" t="s">
        <v>21</v>
      </c>
      <c r="C48" s="1">
        <v>10381</v>
      </c>
      <c r="D48" s="1">
        <f t="shared" si="0"/>
        <v>10000</v>
      </c>
      <c r="E48" s="5">
        <f t="shared" si="1"/>
        <v>4.0092226410430698E-2</v>
      </c>
      <c r="G48" s="1" t="s">
        <v>20</v>
      </c>
      <c r="H48" s="16">
        <v>5750</v>
      </c>
      <c r="I48" s="1">
        <f t="shared" si="2"/>
        <v>5800</v>
      </c>
      <c r="J48" s="5">
        <f t="shared" si="3"/>
        <v>3.803287363164335E-2</v>
      </c>
    </row>
    <row r="49" spans="1:11" hidden="1" x14ac:dyDescent="0.25">
      <c r="A49" s="1">
        <v>10</v>
      </c>
      <c r="B49" s="1" t="s">
        <v>78</v>
      </c>
      <c r="C49" s="1">
        <v>10089</v>
      </c>
      <c r="D49" s="1">
        <f t="shared" si="0"/>
        <v>10000</v>
      </c>
      <c r="E49" s="5">
        <f t="shared" si="1"/>
        <v>3.8964499783723662E-2</v>
      </c>
      <c r="G49" s="1" t="s">
        <v>16</v>
      </c>
      <c r="H49" s="1">
        <v>5025</v>
      </c>
      <c r="I49" s="1">
        <f t="shared" si="2"/>
        <v>5000</v>
      </c>
      <c r="J49" s="5">
        <f t="shared" si="3"/>
        <v>3.3237424347653539E-2</v>
      </c>
    </row>
    <row r="50" spans="1:11" hidden="1" x14ac:dyDescent="0.25">
      <c r="A50" s="1">
        <v>11</v>
      </c>
      <c r="B50" s="1" t="s">
        <v>96</v>
      </c>
      <c r="C50" s="1">
        <v>8471.08</v>
      </c>
      <c r="D50" s="1">
        <f t="shared" si="0"/>
        <v>8500</v>
      </c>
      <c r="E50" s="5">
        <f t="shared" si="1"/>
        <v>3.2715967373169376E-2</v>
      </c>
      <c r="G50" s="1" t="s">
        <v>69</v>
      </c>
      <c r="H50" s="1">
        <v>4868</v>
      </c>
      <c r="I50" s="1">
        <f t="shared" si="2"/>
        <v>4900</v>
      </c>
      <c r="J50" s="5">
        <f t="shared" si="3"/>
        <v>3.2198961537189534E-2</v>
      </c>
    </row>
    <row r="51" spans="1:11" hidden="1" x14ac:dyDescent="0.25">
      <c r="A51" s="1">
        <v>12</v>
      </c>
      <c r="B51" s="1" t="s">
        <v>69</v>
      </c>
      <c r="C51" s="1">
        <v>6547</v>
      </c>
      <c r="D51" s="1">
        <f t="shared" si="0"/>
        <v>6500</v>
      </c>
      <c r="E51" s="5">
        <f t="shared" si="1"/>
        <v>2.5285021318667739E-2</v>
      </c>
      <c r="G51" s="1" t="s">
        <v>78</v>
      </c>
      <c r="H51" s="1">
        <v>4711</v>
      </c>
      <c r="I51" s="1">
        <f t="shared" si="2"/>
        <v>4700</v>
      </c>
      <c r="J51" s="5">
        <f t="shared" si="3"/>
        <v>3.1160498726725536E-2</v>
      </c>
    </row>
    <row r="52" spans="1:11" hidden="1" x14ac:dyDescent="0.25">
      <c r="A52" s="1">
        <v>13</v>
      </c>
      <c r="B52" s="1" t="s">
        <v>53</v>
      </c>
      <c r="C52" s="1">
        <v>5575</v>
      </c>
      <c r="D52" s="1">
        <f t="shared" si="0"/>
        <v>5600</v>
      </c>
      <c r="E52" s="5">
        <f t="shared" si="1"/>
        <v>2.1531081999629241E-2</v>
      </c>
      <c r="G52" s="1" t="s">
        <v>53</v>
      </c>
      <c r="H52" s="1">
        <v>4447</v>
      </c>
      <c r="I52" s="1">
        <f t="shared" si="2"/>
        <v>4400</v>
      </c>
      <c r="J52" s="5">
        <f t="shared" si="3"/>
        <v>2.9414293746072691E-2</v>
      </c>
    </row>
    <row r="53" spans="1:11" hidden="1" x14ac:dyDescent="0.25">
      <c r="A53" s="1">
        <v>14</v>
      </c>
      <c r="B53" s="1" t="s">
        <v>63</v>
      </c>
      <c r="C53" s="1">
        <v>5391</v>
      </c>
      <c r="D53" s="1">
        <f t="shared" si="0"/>
        <v>5400</v>
      </c>
      <c r="E53" s="5">
        <f t="shared" si="1"/>
        <v>2.0820459741704257E-2</v>
      </c>
      <c r="G53" s="1" t="s">
        <v>12</v>
      </c>
      <c r="H53" s="1">
        <v>2819</v>
      </c>
      <c r="I53" s="1">
        <f t="shared" si="2"/>
        <v>2800</v>
      </c>
      <c r="J53" s="5">
        <f t="shared" si="3"/>
        <v>1.8646029698713498E-2</v>
      </c>
    </row>
    <row r="54" spans="1:11" hidden="1" x14ac:dyDescent="0.25">
      <c r="A54" s="1">
        <v>15</v>
      </c>
      <c r="B54" s="1" t="s">
        <v>23</v>
      </c>
      <c r="C54" s="1">
        <v>3603</v>
      </c>
      <c r="D54" s="1">
        <f t="shared" si="0"/>
        <v>3600</v>
      </c>
      <c r="E54" s="5">
        <f t="shared" si="1"/>
        <v>1.391506519186801E-2</v>
      </c>
      <c r="G54" s="1" t="s">
        <v>63</v>
      </c>
      <c r="H54" s="1">
        <v>2627</v>
      </c>
      <c r="I54" s="1">
        <f t="shared" si="2"/>
        <v>2600</v>
      </c>
      <c r="J54" s="5">
        <f t="shared" si="3"/>
        <v>1.7376062440056884E-2</v>
      </c>
    </row>
    <row r="55" spans="1:11" hidden="1" x14ac:dyDescent="0.25">
      <c r="A55" s="1">
        <v>16</v>
      </c>
      <c r="B55" s="1" t="s">
        <v>51</v>
      </c>
      <c r="C55" s="1">
        <v>2673</v>
      </c>
      <c r="D55" s="1">
        <f t="shared" si="0"/>
        <v>2700</v>
      </c>
      <c r="E55" s="5">
        <f t="shared" si="1"/>
        <v>1.0323333127355868E-2</v>
      </c>
      <c r="G55" s="1" t="s">
        <v>57</v>
      </c>
      <c r="H55" s="1">
        <v>2469</v>
      </c>
      <c r="I55" s="1">
        <f t="shared" si="2"/>
        <v>2500</v>
      </c>
      <c r="J55" s="5">
        <f t="shared" si="3"/>
        <v>1.6330985216787379E-2</v>
      </c>
    </row>
    <row r="56" spans="1:11" hidden="1" x14ac:dyDescent="0.25">
      <c r="A56" s="1">
        <v>17</v>
      </c>
      <c r="B56" s="1" t="s">
        <v>86</v>
      </c>
      <c r="C56" s="1">
        <v>2593</v>
      </c>
      <c r="D56" s="1">
        <f t="shared" si="0"/>
        <v>2600</v>
      </c>
      <c r="E56" s="5">
        <f t="shared" si="1"/>
        <v>1.0014366928258049E-2</v>
      </c>
      <c r="G56" s="1" t="s">
        <v>97</v>
      </c>
      <c r="H56" s="1">
        <v>2082</v>
      </c>
      <c r="I56" s="1">
        <f t="shared" si="2"/>
        <v>2100</v>
      </c>
      <c r="J56" s="5">
        <f t="shared" si="3"/>
        <v>1.3771207461057644E-2</v>
      </c>
    </row>
    <row r="57" spans="1:11" hidden="1" x14ac:dyDescent="0.25">
      <c r="A57" s="1">
        <v>18</v>
      </c>
      <c r="B57" s="1" t="s">
        <v>56</v>
      </c>
      <c r="C57" s="1">
        <v>2382</v>
      </c>
      <c r="D57" s="1">
        <f t="shared" si="0"/>
        <v>2400</v>
      </c>
      <c r="E57" s="5">
        <f t="shared" si="1"/>
        <v>9.1994685781375523E-3</v>
      </c>
      <c r="G57" s="1" t="s">
        <v>26</v>
      </c>
      <c r="H57" s="1">
        <v>1952</v>
      </c>
      <c r="I57" s="1">
        <f t="shared" si="2"/>
        <v>2000</v>
      </c>
      <c r="J57" s="5">
        <f t="shared" si="3"/>
        <v>1.2911333796342231E-2</v>
      </c>
    </row>
    <row r="58" spans="1:11" hidden="1" x14ac:dyDescent="0.25">
      <c r="A58" s="1">
        <v>19</v>
      </c>
      <c r="B58" s="1" t="s">
        <v>57</v>
      </c>
      <c r="C58" s="1">
        <v>2084</v>
      </c>
      <c r="D58" s="1">
        <f t="shared" si="0"/>
        <v>2100</v>
      </c>
      <c r="E58" s="5">
        <f t="shared" si="1"/>
        <v>8.048569486498177E-3</v>
      </c>
      <c r="G58" s="1" t="s">
        <v>114</v>
      </c>
      <c r="H58" s="1">
        <v>1506</v>
      </c>
      <c r="I58" s="1">
        <f t="shared" si="2"/>
        <v>1500</v>
      </c>
      <c r="J58" s="5">
        <f t="shared" si="3"/>
        <v>9.9613056850878061E-3</v>
      </c>
    </row>
    <row r="59" spans="1:11" hidden="1" x14ac:dyDescent="0.25">
      <c r="A59" s="1">
        <v>20</v>
      </c>
      <c r="B59" s="1" t="s">
        <v>13</v>
      </c>
      <c r="C59" s="1">
        <v>2058</v>
      </c>
      <c r="D59" s="1">
        <f t="shared" si="0"/>
        <v>2100</v>
      </c>
      <c r="E59" s="5">
        <f t="shared" si="1"/>
        <v>7.9481554717913856E-3</v>
      </c>
      <c r="G59" s="1" t="s">
        <v>86</v>
      </c>
      <c r="H59" s="1">
        <v>1295</v>
      </c>
      <c r="I59" s="1">
        <f t="shared" si="2"/>
        <v>1300</v>
      </c>
      <c r="J59" s="5">
        <f t="shared" si="3"/>
        <v>8.5656645831266327E-3</v>
      </c>
    </row>
    <row r="60" spans="1:11" hidden="1" x14ac:dyDescent="0.25">
      <c r="B60" s="1" t="s">
        <v>194</v>
      </c>
      <c r="C60" s="16">
        <f>SUM(C63:C204)</f>
        <v>29955.242699999999</v>
      </c>
      <c r="D60" s="1">
        <f t="shared" si="0"/>
        <v>30000</v>
      </c>
      <c r="E60" s="5">
        <f t="shared" si="1"/>
        <v>0.11568946850089599</v>
      </c>
      <c r="G60" s="1" t="s">
        <v>194</v>
      </c>
      <c r="H60" s="16">
        <f>SUM(H63:H204)</f>
        <v>17942.800199999994</v>
      </c>
      <c r="I60" s="1">
        <f t="shared" si="2"/>
        <v>18000</v>
      </c>
      <c r="J60" s="5">
        <f t="shared" si="3"/>
        <v>0.11868108740946519</v>
      </c>
      <c r="K60" s="16"/>
    </row>
    <row r="61" spans="1:11" hidden="1" x14ac:dyDescent="0.25">
      <c r="B61" s="1" t="s">
        <v>11</v>
      </c>
      <c r="C61" s="1">
        <v>258928</v>
      </c>
      <c r="D61" s="1">
        <f t="shared" si="0"/>
        <v>260000</v>
      </c>
      <c r="E61" s="5">
        <f t="shared" si="1"/>
        <v>1</v>
      </c>
      <c r="G61" s="1" t="s">
        <v>11</v>
      </c>
      <c r="H61" s="1">
        <v>151185</v>
      </c>
      <c r="I61" s="1">
        <f t="shared" si="2"/>
        <v>150000</v>
      </c>
      <c r="J61" s="5">
        <f t="shared" si="3"/>
        <v>1</v>
      </c>
    </row>
    <row r="62" spans="1:11" hidden="1" x14ac:dyDescent="0.25"/>
    <row r="63" spans="1:11" hidden="1" x14ac:dyDescent="0.25">
      <c r="B63" s="1" t="s">
        <v>18</v>
      </c>
      <c r="C63" s="1">
        <v>1879</v>
      </c>
      <c r="G63" s="1" t="s">
        <v>56</v>
      </c>
      <c r="H63" s="1">
        <v>1152</v>
      </c>
    </row>
    <row r="64" spans="1:11" hidden="1" x14ac:dyDescent="0.25">
      <c r="B64" s="1" t="s">
        <v>48</v>
      </c>
      <c r="C64" s="1">
        <v>1750</v>
      </c>
      <c r="G64" s="1" t="s">
        <v>18</v>
      </c>
      <c r="H64" s="1">
        <v>982</v>
      </c>
    </row>
    <row r="65" spans="2:8" hidden="1" x14ac:dyDescent="0.25">
      <c r="B65" s="1" t="s">
        <v>14</v>
      </c>
      <c r="C65" s="1">
        <v>1657</v>
      </c>
      <c r="G65" s="1" t="s">
        <v>61</v>
      </c>
      <c r="H65" s="1">
        <v>738</v>
      </c>
    </row>
    <row r="66" spans="2:8" hidden="1" x14ac:dyDescent="0.25">
      <c r="B66" s="1" t="s">
        <v>27</v>
      </c>
      <c r="C66" s="1">
        <v>1656</v>
      </c>
      <c r="G66" s="1" t="s">
        <v>51</v>
      </c>
      <c r="H66" s="1">
        <v>733</v>
      </c>
    </row>
    <row r="67" spans="2:8" hidden="1" x14ac:dyDescent="0.25">
      <c r="B67" s="1" t="s">
        <v>12</v>
      </c>
      <c r="C67" s="1">
        <v>1611</v>
      </c>
      <c r="G67" s="1" t="s">
        <v>127</v>
      </c>
      <c r="H67" s="1">
        <v>691</v>
      </c>
    </row>
    <row r="68" spans="2:8" hidden="1" x14ac:dyDescent="0.25">
      <c r="B68" s="1" t="s">
        <v>114</v>
      </c>
      <c r="C68" s="1">
        <v>1603</v>
      </c>
      <c r="G68" s="1" t="s">
        <v>14</v>
      </c>
      <c r="H68" s="1">
        <v>671</v>
      </c>
    </row>
    <row r="69" spans="2:8" hidden="1" x14ac:dyDescent="0.25">
      <c r="B69" s="1" t="s">
        <v>92</v>
      </c>
      <c r="C69" s="1">
        <v>1598</v>
      </c>
      <c r="G69" s="1" t="s">
        <v>23</v>
      </c>
      <c r="H69" s="1">
        <v>658</v>
      </c>
    </row>
    <row r="70" spans="2:8" hidden="1" x14ac:dyDescent="0.25">
      <c r="B70" s="1" t="s">
        <v>22</v>
      </c>
      <c r="C70" s="1">
        <v>1396</v>
      </c>
      <c r="G70" s="1" t="s">
        <v>27</v>
      </c>
      <c r="H70" s="1">
        <v>598</v>
      </c>
    </row>
    <row r="71" spans="2:8" hidden="1" x14ac:dyDescent="0.25">
      <c r="B71" s="1" t="s">
        <v>89</v>
      </c>
      <c r="C71" s="1">
        <v>1252</v>
      </c>
      <c r="G71" s="1" t="s">
        <v>161</v>
      </c>
      <c r="H71" s="1">
        <v>585</v>
      </c>
    </row>
    <row r="72" spans="2:8" hidden="1" x14ac:dyDescent="0.25">
      <c r="B72" s="1" t="s">
        <v>61</v>
      </c>
      <c r="C72" s="1">
        <v>1171</v>
      </c>
      <c r="G72" s="1" t="s">
        <v>44</v>
      </c>
      <c r="H72" s="1">
        <v>581</v>
      </c>
    </row>
    <row r="73" spans="2:8" hidden="1" x14ac:dyDescent="0.25">
      <c r="B73" s="1" t="s">
        <v>161</v>
      </c>
      <c r="C73" s="1">
        <v>1081</v>
      </c>
      <c r="G73" s="1" t="s">
        <v>48</v>
      </c>
      <c r="H73" s="1">
        <v>562</v>
      </c>
    </row>
    <row r="74" spans="2:8" hidden="1" x14ac:dyDescent="0.25">
      <c r="B74" s="1" t="s">
        <v>127</v>
      </c>
      <c r="C74" s="1">
        <v>933</v>
      </c>
      <c r="G74" s="1" t="s">
        <v>89</v>
      </c>
      <c r="H74" s="1">
        <v>528</v>
      </c>
    </row>
    <row r="75" spans="2:8" hidden="1" x14ac:dyDescent="0.25">
      <c r="B75" s="1" t="s">
        <v>26</v>
      </c>
      <c r="C75" s="1">
        <v>809</v>
      </c>
      <c r="G75" s="1" t="s">
        <v>59</v>
      </c>
      <c r="H75" s="1">
        <v>522</v>
      </c>
    </row>
    <row r="76" spans="2:8" hidden="1" x14ac:dyDescent="0.25">
      <c r="B76" s="1" t="s">
        <v>158</v>
      </c>
      <c r="C76" s="1">
        <v>790</v>
      </c>
      <c r="G76" s="1" t="s">
        <v>122</v>
      </c>
      <c r="H76" s="1">
        <v>491</v>
      </c>
    </row>
    <row r="77" spans="2:8" hidden="1" x14ac:dyDescent="0.25">
      <c r="B77" s="1" t="s">
        <v>52</v>
      </c>
      <c r="C77" s="1">
        <v>694</v>
      </c>
      <c r="G77" s="1" t="s">
        <v>152</v>
      </c>
      <c r="H77" s="1">
        <v>476</v>
      </c>
    </row>
    <row r="78" spans="2:8" hidden="1" x14ac:dyDescent="0.25">
      <c r="B78" s="1" t="s">
        <v>44</v>
      </c>
      <c r="C78" s="1">
        <v>654</v>
      </c>
      <c r="G78" s="1" t="s">
        <v>24</v>
      </c>
      <c r="H78" s="1">
        <v>458</v>
      </c>
    </row>
    <row r="79" spans="2:8" hidden="1" x14ac:dyDescent="0.25">
      <c r="B79" s="1" t="s">
        <v>118</v>
      </c>
      <c r="C79" s="1">
        <v>642</v>
      </c>
      <c r="G79" s="1" t="s">
        <v>22</v>
      </c>
      <c r="H79" s="1">
        <v>430</v>
      </c>
    </row>
    <row r="80" spans="2:8" hidden="1" x14ac:dyDescent="0.25">
      <c r="B80" s="1" t="s">
        <v>72</v>
      </c>
      <c r="C80" s="1">
        <v>590</v>
      </c>
      <c r="G80" s="1" t="s">
        <v>19</v>
      </c>
      <c r="H80" s="1">
        <v>401</v>
      </c>
    </row>
    <row r="81" spans="2:8" hidden="1" x14ac:dyDescent="0.25">
      <c r="B81" s="1" t="s">
        <v>60</v>
      </c>
      <c r="C81" s="1">
        <v>565</v>
      </c>
      <c r="G81" s="1" t="s">
        <v>92</v>
      </c>
      <c r="H81" s="1">
        <v>387</v>
      </c>
    </row>
    <row r="82" spans="2:8" hidden="1" x14ac:dyDescent="0.25">
      <c r="B82" s="1" t="s">
        <v>59</v>
      </c>
      <c r="C82" s="1">
        <v>537</v>
      </c>
      <c r="G82" s="1" t="s">
        <v>13</v>
      </c>
      <c r="H82" s="1">
        <v>367</v>
      </c>
    </row>
    <row r="83" spans="2:8" hidden="1" x14ac:dyDescent="0.25">
      <c r="B83" s="1" t="s">
        <v>19</v>
      </c>
      <c r="C83" s="1">
        <v>462</v>
      </c>
      <c r="G83" s="1" t="s">
        <v>90</v>
      </c>
      <c r="H83" s="1">
        <v>334</v>
      </c>
    </row>
    <row r="84" spans="2:8" hidden="1" x14ac:dyDescent="0.25">
      <c r="B84" s="1" t="s">
        <v>122</v>
      </c>
      <c r="C84" s="1">
        <v>458</v>
      </c>
      <c r="G84" s="1" t="s">
        <v>142</v>
      </c>
      <c r="H84" s="1">
        <v>278</v>
      </c>
    </row>
    <row r="85" spans="2:8" hidden="1" x14ac:dyDescent="0.25">
      <c r="B85" s="1" t="s">
        <v>93</v>
      </c>
      <c r="C85" s="1">
        <v>441</v>
      </c>
      <c r="G85" s="1" t="s">
        <v>131</v>
      </c>
      <c r="H85" s="1">
        <v>277</v>
      </c>
    </row>
    <row r="86" spans="2:8" hidden="1" x14ac:dyDescent="0.25">
      <c r="B86" s="1" t="s">
        <v>82</v>
      </c>
      <c r="C86" s="1">
        <v>413</v>
      </c>
      <c r="G86" s="1" t="s">
        <v>170</v>
      </c>
      <c r="H86" s="1">
        <v>265</v>
      </c>
    </row>
    <row r="87" spans="2:8" hidden="1" x14ac:dyDescent="0.25">
      <c r="B87" s="1" t="s">
        <v>109</v>
      </c>
      <c r="C87" s="1">
        <v>406</v>
      </c>
      <c r="G87" s="1" t="s">
        <v>144</v>
      </c>
      <c r="H87" s="1">
        <v>258</v>
      </c>
    </row>
    <row r="88" spans="2:8" hidden="1" x14ac:dyDescent="0.25">
      <c r="B88" s="1" t="s">
        <v>135</v>
      </c>
      <c r="C88" s="1">
        <v>380</v>
      </c>
      <c r="G88" s="1" t="s">
        <v>82</v>
      </c>
      <c r="H88" s="1">
        <v>253</v>
      </c>
    </row>
    <row r="89" spans="2:8" hidden="1" x14ac:dyDescent="0.25">
      <c r="B89" s="1" t="s">
        <v>142</v>
      </c>
      <c r="C89" s="1">
        <v>357</v>
      </c>
      <c r="G89" s="1" t="s">
        <v>133</v>
      </c>
      <c r="H89" s="1">
        <v>239</v>
      </c>
    </row>
    <row r="90" spans="2:8" hidden="1" x14ac:dyDescent="0.25">
      <c r="B90" s="1" t="s">
        <v>24</v>
      </c>
      <c r="C90" s="1">
        <v>314</v>
      </c>
      <c r="G90" s="1" t="s">
        <v>146</v>
      </c>
      <c r="H90" s="1">
        <v>236</v>
      </c>
    </row>
    <row r="91" spans="2:8" hidden="1" x14ac:dyDescent="0.25">
      <c r="B91" s="1" t="s">
        <v>165</v>
      </c>
      <c r="C91" s="1">
        <v>293</v>
      </c>
      <c r="G91" s="1" t="s">
        <v>109</v>
      </c>
      <c r="H91" s="1">
        <v>232</v>
      </c>
    </row>
    <row r="92" spans="2:8" hidden="1" x14ac:dyDescent="0.25">
      <c r="B92" s="1" t="s">
        <v>15</v>
      </c>
      <c r="C92" s="1">
        <v>277</v>
      </c>
      <c r="G92" s="1" t="s">
        <v>88</v>
      </c>
      <c r="H92" s="1">
        <v>220</v>
      </c>
    </row>
    <row r="93" spans="2:8" hidden="1" x14ac:dyDescent="0.25">
      <c r="B93" s="1" t="s">
        <v>133</v>
      </c>
      <c r="C93" s="1">
        <v>228</v>
      </c>
      <c r="G93" s="1" t="s">
        <v>165</v>
      </c>
      <c r="H93" s="1">
        <v>199</v>
      </c>
    </row>
    <row r="94" spans="2:8" hidden="1" x14ac:dyDescent="0.25">
      <c r="B94" s="1" t="s">
        <v>144</v>
      </c>
      <c r="C94" s="1">
        <v>219</v>
      </c>
      <c r="G94" s="1" t="s">
        <v>83</v>
      </c>
      <c r="H94" s="1">
        <v>191</v>
      </c>
    </row>
    <row r="95" spans="2:8" hidden="1" x14ac:dyDescent="0.25">
      <c r="B95" s="1" t="s">
        <v>146</v>
      </c>
      <c r="C95" s="1">
        <v>214</v>
      </c>
      <c r="G95" s="1" t="s">
        <v>171</v>
      </c>
      <c r="H95" s="1">
        <v>186</v>
      </c>
    </row>
    <row r="96" spans="2:8" hidden="1" x14ac:dyDescent="0.25">
      <c r="B96" s="1" t="s">
        <v>167</v>
      </c>
      <c r="C96" s="1">
        <v>195</v>
      </c>
      <c r="G96" s="1" t="s">
        <v>60</v>
      </c>
      <c r="H96" s="1">
        <v>178</v>
      </c>
    </row>
    <row r="97" spans="2:8" hidden="1" x14ac:dyDescent="0.25">
      <c r="B97" s="1" t="s">
        <v>90</v>
      </c>
      <c r="C97" s="1">
        <v>173</v>
      </c>
      <c r="G97" s="1" t="s">
        <v>76</v>
      </c>
      <c r="H97" s="1">
        <v>177</v>
      </c>
    </row>
    <row r="98" spans="2:8" hidden="1" x14ac:dyDescent="0.25">
      <c r="B98" s="1" t="s">
        <v>152</v>
      </c>
      <c r="C98" s="1">
        <v>169</v>
      </c>
      <c r="G98" s="1" t="s">
        <v>158</v>
      </c>
      <c r="H98" s="1">
        <v>167</v>
      </c>
    </row>
    <row r="99" spans="2:8" hidden="1" x14ac:dyDescent="0.25">
      <c r="B99" s="1" t="s">
        <v>170</v>
      </c>
      <c r="C99" s="1">
        <v>148</v>
      </c>
      <c r="G99" s="1" t="s">
        <v>116</v>
      </c>
      <c r="H99" s="1">
        <v>163</v>
      </c>
    </row>
    <row r="100" spans="2:8" hidden="1" x14ac:dyDescent="0.25">
      <c r="B100" s="1" t="s">
        <v>102</v>
      </c>
      <c r="C100" s="1">
        <v>142</v>
      </c>
      <c r="G100" s="1" t="s">
        <v>52</v>
      </c>
      <c r="H100" s="1">
        <v>161</v>
      </c>
    </row>
    <row r="101" spans="2:8" hidden="1" x14ac:dyDescent="0.25">
      <c r="B101" s="1" t="s">
        <v>116</v>
      </c>
      <c r="C101" s="1">
        <v>119</v>
      </c>
      <c r="G101" s="1" t="s">
        <v>72</v>
      </c>
      <c r="H101" s="1">
        <v>156</v>
      </c>
    </row>
    <row r="102" spans="2:8" hidden="1" x14ac:dyDescent="0.25">
      <c r="B102" s="1" t="s">
        <v>73</v>
      </c>
      <c r="C102" s="1">
        <v>116</v>
      </c>
      <c r="G102" s="1" t="s">
        <v>15</v>
      </c>
      <c r="H102" s="1">
        <v>140</v>
      </c>
    </row>
    <row r="103" spans="2:8" hidden="1" x14ac:dyDescent="0.25">
      <c r="B103" s="1" t="s">
        <v>171</v>
      </c>
      <c r="C103" s="1">
        <v>113</v>
      </c>
      <c r="G103" s="1" t="s">
        <v>135</v>
      </c>
      <c r="H103" s="1">
        <v>123</v>
      </c>
    </row>
    <row r="104" spans="2:8" hidden="1" x14ac:dyDescent="0.25">
      <c r="B104" s="1" t="s">
        <v>83</v>
      </c>
      <c r="C104" s="1">
        <v>112</v>
      </c>
      <c r="G104" s="1" t="s">
        <v>123</v>
      </c>
      <c r="H104" s="1">
        <v>112</v>
      </c>
    </row>
    <row r="105" spans="2:8" hidden="1" x14ac:dyDescent="0.25">
      <c r="B105" s="1" t="s">
        <v>33</v>
      </c>
      <c r="C105" s="1">
        <v>105</v>
      </c>
      <c r="G105" s="1" t="s">
        <v>93</v>
      </c>
      <c r="H105" s="1">
        <v>101</v>
      </c>
    </row>
    <row r="106" spans="2:8" hidden="1" x14ac:dyDescent="0.25">
      <c r="B106" s="1" t="s">
        <v>71</v>
      </c>
      <c r="C106" s="1">
        <v>99</v>
      </c>
      <c r="G106" s="1" t="s">
        <v>118</v>
      </c>
      <c r="H106" s="1">
        <v>94</v>
      </c>
    </row>
    <row r="107" spans="2:8" hidden="1" x14ac:dyDescent="0.25">
      <c r="B107" s="1" t="s">
        <v>88</v>
      </c>
      <c r="C107" s="1">
        <v>94</v>
      </c>
      <c r="G107" s="1" t="s">
        <v>71</v>
      </c>
      <c r="H107" s="1">
        <v>76</v>
      </c>
    </row>
    <row r="108" spans="2:8" hidden="1" x14ac:dyDescent="0.25">
      <c r="B108" s="1" t="s">
        <v>169</v>
      </c>
      <c r="C108" s="1">
        <v>73</v>
      </c>
      <c r="G108" s="1" t="s">
        <v>167</v>
      </c>
      <c r="H108" s="1">
        <v>70</v>
      </c>
    </row>
    <row r="109" spans="2:8" hidden="1" x14ac:dyDescent="0.25">
      <c r="B109" s="1" t="s">
        <v>126</v>
      </c>
      <c r="C109" s="1">
        <v>70</v>
      </c>
      <c r="G109" s="1" t="s">
        <v>33</v>
      </c>
      <c r="H109" s="1">
        <v>64</v>
      </c>
    </row>
    <row r="110" spans="2:8" hidden="1" x14ac:dyDescent="0.25">
      <c r="B110" s="1" t="s">
        <v>97</v>
      </c>
      <c r="C110" s="1">
        <v>65</v>
      </c>
      <c r="G110" s="1" t="s">
        <v>157</v>
      </c>
      <c r="H110" s="1">
        <v>64</v>
      </c>
    </row>
    <row r="111" spans="2:8" hidden="1" x14ac:dyDescent="0.25">
      <c r="B111" s="1" t="s">
        <v>112</v>
      </c>
      <c r="C111" s="1">
        <v>60</v>
      </c>
      <c r="G111" s="1" t="s">
        <v>98</v>
      </c>
      <c r="H111" s="1">
        <v>60</v>
      </c>
    </row>
    <row r="112" spans="2:8" hidden="1" x14ac:dyDescent="0.25">
      <c r="B112" s="1" t="s">
        <v>75</v>
      </c>
      <c r="C112" s="1">
        <v>58</v>
      </c>
      <c r="G112" s="1" t="s">
        <v>106</v>
      </c>
      <c r="H112" s="1">
        <v>56</v>
      </c>
    </row>
    <row r="113" spans="2:8" hidden="1" x14ac:dyDescent="0.25">
      <c r="B113" s="1" t="s">
        <v>157</v>
      </c>
      <c r="C113" s="1">
        <v>57</v>
      </c>
      <c r="G113" s="1" t="s">
        <v>169</v>
      </c>
      <c r="H113" s="1">
        <v>50</v>
      </c>
    </row>
    <row r="114" spans="2:8" hidden="1" x14ac:dyDescent="0.25">
      <c r="B114" s="1" t="s">
        <v>123</v>
      </c>
      <c r="C114" s="1">
        <v>46</v>
      </c>
      <c r="G114" s="1" t="s">
        <v>30</v>
      </c>
      <c r="H114" s="1">
        <v>47</v>
      </c>
    </row>
    <row r="115" spans="2:8" hidden="1" x14ac:dyDescent="0.25">
      <c r="B115" s="1" t="s">
        <v>76</v>
      </c>
      <c r="C115" s="1">
        <v>39</v>
      </c>
      <c r="G115" s="1" t="s">
        <v>172</v>
      </c>
      <c r="H115" s="1">
        <v>46</v>
      </c>
    </row>
    <row r="116" spans="2:8" hidden="1" x14ac:dyDescent="0.25">
      <c r="B116" s="1" t="s">
        <v>132</v>
      </c>
      <c r="C116" s="1">
        <v>36</v>
      </c>
      <c r="G116" s="1" t="s">
        <v>46</v>
      </c>
      <c r="H116" s="1">
        <v>43</v>
      </c>
    </row>
    <row r="117" spans="2:8" hidden="1" x14ac:dyDescent="0.25">
      <c r="B117" s="1" t="s">
        <v>121</v>
      </c>
      <c r="C117" s="1">
        <v>33</v>
      </c>
      <c r="G117" s="1" t="s">
        <v>136</v>
      </c>
      <c r="H117" s="1">
        <v>36</v>
      </c>
    </row>
    <row r="118" spans="2:8" hidden="1" x14ac:dyDescent="0.25">
      <c r="B118" s="1" t="s">
        <v>58</v>
      </c>
      <c r="C118" s="1">
        <v>32</v>
      </c>
      <c r="G118" s="1" t="s">
        <v>32</v>
      </c>
      <c r="H118" s="1">
        <v>34</v>
      </c>
    </row>
    <row r="119" spans="2:8" hidden="1" x14ac:dyDescent="0.25">
      <c r="B119" s="1" t="s">
        <v>46</v>
      </c>
      <c r="C119" s="1">
        <v>31</v>
      </c>
      <c r="G119" s="1" t="s">
        <v>75</v>
      </c>
      <c r="H119" s="1">
        <v>33</v>
      </c>
    </row>
    <row r="120" spans="2:8" hidden="1" x14ac:dyDescent="0.25">
      <c r="B120" s="1" t="s">
        <v>162</v>
      </c>
      <c r="C120" s="1">
        <v>23</v>
      </c>
      <c r="G120" s="1" t="s">
        <v>102</v>
      </c>
      <c r="H120" s="1">
        <v>32</v>
      </c>
    </row>
    <row r="121" spans="2:8" hidden="1" x14ac:dyDescent="0.25">
      <c r="B121" s="1" t="s">
        <v>131</v>
      </c>
      <c r="C121" s="1">
        <v>22</v>
      </c>
      <c r="G121" s="1" t="s">
        <v>164</v>
      </c>
      <c r="H121" s="1">
        <v>31</v>
      </c>
    </row>
    <row r="122" spans="2:8" hidden="1" x14ac:dyDescent="0.25">
      <c r="B122" s="1" t="s">
        <v>30</v>
      </c>
      <c r="C122" s="1">
        <v>21</v>
      </c>
      <c r="G122" s="1" t="s">
        <v>105</v>
      </c>
      <c r="H122" s="1">
        <v>30</v>
      </c>
    </row>
    <row r="123" spans="2:8" hidden="1" x14ac:dyDescent="0.25">
      <c r="B123" s="1" t="s">
        <v>172</v>
      </c>
      <c r="C123" s="1">
        <v>19</v>
      </c>
      <c r="G123" s="1" t="s">
        <v>121</v>
      </c>
      <c r="H123" s="1">
        <v>30</v>
      </c>
    </row>
    <row r="124" spans="2:8" hidden="1" x14ac:dyDescent="0.25">
      <c r="B124" s="1" t="s">
        <v>54</v>
      </c>
      <c r="C124" s="1">
        <v>18</v>
      </c>
      <c r="G124" s="1" t="s">
        <v>74</v>
      </c>
      <c r="H124" s="1">
        <v>29</v>
      </c>
    </row>
    <row r="125" spans="2:8" hidden="1" x14ac:dyDescent="0.25">
      <c r="B125" s="1" t="s">
        <v>81</v>
      </c>
      <c r="C125" s="1">
        <v>18</v>
      </c>
      <c r="G125" s="1" t="s">
        <v>134</v>
      </c>
      <c r="H125" s="1">
        <v>29</v>
      </c>
    </row>
    <row r="126" spans="2:8" hidden="1" x14ac:dyDescent="0.25">
      <c r="B126" s="1" t="s">
        <v>98</v>
      </c>
      <c r="C126" s="1">
        <v>18</v>
      </c>
      <c r="G126" s="1" t="s">
        <v>39</v>
      </c>
      <c r="H126" s="1">
        <v>21</v>
      </c>
    </row>
    <row r="127" spans="2:8" hidden="1" x14ac:dyDescent="0.25">
      <c r="B127" s="1" t="s">
        <v>134</v>
      </c>
      <c r="C127" s="1">
        <v>18</v>
      </c>
      <c r="G127" s="1" t="s">
        <v>91</v>
      </c>
      <c r="H127" s="1">
        <v>20</v>
      </c>
    </row>
    <row r="128" spans="2:8" hidden="1" x14ac:dyDescent="0.25">
      <c r="B128" s="1" t="s">
        <v>141</v>
      </c>
      <c r="C128" s="1">
        <v>18</v>
      </c>
      <c r="G128" s="1" t="s">
        <v>54</v>
      </c>
      <c r="H128" s="1">
        <v>18</v>
      </c>
    </row>
    <row r="129" spans="2:8" hidden="1" x14ac:dyDescent="0.25">
      <c r="B129" s="1" t="s">
        <v>91</v>
      </c>
      <c r="C129" s="1">
        <v>16</v>
      </c>
      <c r="G129" s="1" t="s">
        <v>166</v>
      </c>
      <c r="H129" s="1">
        <v>18</v>
      </c>
    </row>
    <row r="130" spans="2:8" hidden="1" x14ac:dyDescent="0.25">
      <c r="B130" s="1" t="s">
        <v>104</v>
      </c>
      <c r="C130" s="1">
        <v>16</v>
      </c>
      <c r="G130" s="1" t="s">
        <v>73</v>
      </c>
      <c r="H130" s="1">
        <v>17</v>
      </c>
    </row>
    <row r="131" spans="2:8" hidden="1" x14ac:dyDescent="0.25">
      <c r="B131" s="1" t="s">
        <v>136</v>
      </c>
      <c r="C131" s="1">
        <v>15</v>
      </c>
      <c r="G131" s="1" t="s">
        <v>126</v>
      </c>
      <c r="H131" s="1">
        <v>16</v>
      </c>
    </row>
    <row r="132" spans="2:8" hidden="1" x14ac:dyDescent="0.25">
      <c r="B132" s="1" t="s">
        <v>117</v>
      </c>
      <c r="C132" s="1">
        <v>14</v>
      </c>
      <c r="G132" s="1" t="s">
        <v>81</v>
      </c>
      <c r="H132" s="1">
        <v>15</v>
      </c>
    </row>
    <row r="133" spans="2:8" hidden="1" x14ac:dyDescent="0.25">
      <c r="B133" s="1" t="s">
        <v>140</v>
      </c>
      <c r="C133" s="1">
        <v>13</v>
      </c>
      <c r="G133" s="1" t="s">
        <v>104</v>
      </c>
      <c r="H133" s="1">
        <v>15</v>
      </c>
    </row>
    <row r="134" spans="2:8" hidden="1" x14ac:dyDescent="0.25">
      <c r="B134" s="1" t="s">
        <v>150</v>
      </c>
      <c r="C134" s="1">
        <v>13</v>
      </c>
      <c r="G134" s="1" t="s">
        <v>138</v>
      </c>
      <c r="H134" s="1">
        <v>15</v>
      </c>
    </row>
    <row r="135" spans="2:8" hidden="1" x14ac:dyDescent="0.25">
      <c r="B135" s="1" t="s">
        <v>153</v>
      </c>
      <c r="C135" s="1">
        <v>13</v>
      </c>
      <c r="G135" s="1" t="s">
        <v>112</v>
      </c>
      <c r="H135" s="1">
        <v>14</v>
      </c>
    </row>
    <row r="136" spans="2:8" hidden="1" x14ac:dyDescent="0.25">
      <c r="B136" s="1" t="s">
        <v>43</v>
      </c>
      <c r="C136" s="1">
        <v>12</v>
      </c>
      <c r="G136" s="1" t="s">
        <v>37</v>
      </c>
      <c r="H136" s="1">
        <v>12</v>
      </c>
    </row>
    <row r="137" spans="2:8" hidden="1" x14ac:dyDescent="0.25">
      <c r="B137" s="1" t="s">
        <v>55</v>
      </c>
      <c r="C137" s="1">
        <v>12</v>
      </c>
      <c r="G137" s="1" t="s">
        <v>140</v>
      </c>
      <c r="H137" s="1">
        <v>11</v>
      </c>
    </row>
    <row r="138" spans="2:8" hidden="1" x14ac:dyDescent="0.25">
      <c r="B138" s="1" t="s">
        <v>101</v>
      </c>
      <c r="C138" s="1">
        <v>12</v>
      </c>
      <c r="G138" s="1" t="s">
        <v>45</v>
      </c>
      <c r="H138" s="1">
        <v>10</v>
      </c>
    </row>
    <row r="139" spans="2:8" hidden="1" x14ac:dyDescent="0.25">
      <c r="B139" s="1" t="s">
        <v>62</v>
      </c>
      <c r="C139" s="1">
        <v>10</v>
      </c>
      <c r="G139" s="1" t="s">
        <v>62</v>
      </c>
      <c r="H139" s="1">
        <v>9</v>
      </c>
    </row>
    <row r="140" spans="2:8" hidden="1" x14ac:dyDescent="0.25">
      <c r="B140" s="1" t="s">
        <v>38</v>
      </c>
      <c r="C140" s="1">
        <v>9</v>
      </c>
      <c r="G140" s="1" t="s">
        <v>162</v>
      </c>
      <c r="H140" s="1">
        <v>9</v>
      </c>
    </row>
    <row r="141" spans="2:8" hidden="1" x14ac:dyDescent="0.25">
      <c r="B141" s="1" t="s">
        <v>143</v>
      </c>
      <c r="C141" s="1">
        <v>9</v>
      </c>
      <c r="G141" s="1" t="s">
        <v>38</v>
      </c>
      <c r="H141" s="1">
        <v>8</v>
      </c>
    </row>
    <row r="142" spans="2:8" hidden="1" x14ac:dyDescent="0.25">
      <c r="B142" s="1" t="s">
        <v>106</v>
      </c>
      <c r="C142" s="1">
        <v>8</v>
      </c>
      <c r="G142" s="1" t="s">
        <v>132</v>
      </c>
      <c r="H142" s="1">
        <v>8</v>
      </c>
    </row>
    <row r="143" spans="2:8" hidden="1" x14ac:dyDescent="0.25">
      <c r="B143" s="1" t="s">
        <v>166</v>
      </c>
      <c r="C143" s="1">
        <v>7</v>
      </c>
      <c r="G143" s="1" t="s">
        <v>151</v>
      </c>
      <c r="H143" s="1">
        <v>8</v>
      </c>
    </row>
    <row r="144" spans="2:8" hidden="1" x14ac:dyDescent="0.25">
      <c r="B144" s="1" t="s">
        <v>32</v>
      </c>
      <c r="C144" s="1">
        <v>6</v>
      </c>
      <c r="G144" s="1" t="s">
        <v>137</v>
      </c>
      <c r="H144" s="1">
        <v>6</v>
      </c>
    </row>
    <row r="145" spans="2:8" hidden="1" x14ac:dyDescent="0.25">
      <c r="B145" s="1" t="s">
        <v>74</v>
      </c>
      <c r="C145" s="1">
        <v>6</v>
      </c>
      <c r="G145" s="1" t="s">
        <v>117</v>
      </c>
      <c r="H145" s="1">
        <v>5</v>
      </c>
    </row>
    <row r="146" spans="2:8" hidden="1" x14ac:dyDescent="0.25">
      <c r="B146" s="1" t="s">
        <v>130</v>
      </c>
      <c r="C146" s="1">
        <v>5</v>
      </c>
      <c r="G146" s="1" t="s">
        <v>43</v>
      </c>
      <c r="H146" s="1">
        <v>4</v>
      </c>
    </row>
    <row r="147" spans="2:8" hidden="1" x14ac:dyDescent="0.25">
      <c r="B147" s="1" t="s">
        <v>41</v>
      </c>
      <c r="C147" s="1">
        <v>4</v>
      </c>
      <c r="G147" s="1" t="s">
        <v>55</v>
      </c>
      <c r="H147" s="1">
        <v>4</v>
      </c>
    </row>
    <row r="148" spans="2:8" hidden="1" x14ac:dyDescent="0.25">
      <c r="B148" s="1" t="s">
        <v>85</v>
      </c>
      <c r="C148" s="1">
        <v>4</v>
      </c>
      <c r="G148" s="1" t="s">
        <v>68</v>
      </c>
      <c r="H148" s="1">
        <v>4</v>
      </c>
    </row>
    <row r="149" spans="2:8" hidden="1" x14ac:dyDescent="0.25">
      <c r="B149" s="1" t="s">
        <v>138</v>
      </c>
      <c r="C149" s="1">
        <v>4</v>
      </c>
      <c r="G149" s="1" t="s">
        <v>130</v>
      </c>
      <c r="H149" s="1">
        <v>4</v>
      </c>
    </row>
    <row r="150" spans="2:8" hidden="1" x14ac:dyDescent="0.25">
      <c r="B150" s="1" t="s">
        <v>37</v>
      </c>
      <c r="C150" s="1">
        <v>3</v>
      </c>
      <c r="G150" s="1" t="s">
        <v>153</v>
      </c>
      <c r="H150" s="1">
        <v>4</v>
      </c>
    </row>
    <row r="151" spans="2:8" hidden="1" x14ac:dyDescent="0.25">
      <c r="B151" s="1" t="s">
        <v>40</v>
      </c>
      <c r="C151" s="1">
        <v>3</v>
      </c>
      <c r="G151" s="1" t="s">
        <v>160</v>
      </c>
      <c r="H151" s="1">
        <v>4</v>
      </c>
    </row>
    <row r="152" spans="2:8" hidden="1" x14ac:dyDescent="0.25">
      <c r="B152" s="1" t="s">
        <v>65</v>
      </c>
      <c r="C152" s="1">
        <v>3</v>
      </c>
      <c r="G152" s="1" t="s">
        <v>85</v>
      </c>
      <c r="H152" s="1">
        <v>3</v>
      </c>
    </row>
    <row r="153" spans="2:8" hidden="1" x14ac:dyDescent="0.25">
      <c r="B153" s="1" t="s">
        <v>68</v>
      </c>
      <c r="C153" s="1">
        <v>3</v>
      </c>
      <c r="G153" s="1" t="s">
        <v>101</v>
      </c>
      <c r="H153" s="1">
        <v>3</v>
      </c>
    </row>
    <row r="154" spans="2:8" hidden="1" x14ac:dyDescent="0.25">
      <c r="B154" s="1" t="s">
        <v>84</v>
      </c>
      <c r="C154" s="1">
        <v>3</v>
      </c>
      <c r="G154" s="1" t="s">
        <v>141</v>
      </c>
      <c r="H154" s="1">
        <v>3</v>
      </c>
    </row>
    <row r="155" spans="2:8" hidden="1" x14ac:dyDescent="0.25">
      <c r="B155" s="1" t="s">
        <v>105</v>
      </c>
      <c r="C155" s="1">
        <v>3</v>
      </c>
      <c r="G155" s="1" t="s">
        <v>143</v>
      </c>
      <c r="H155" s="1">
        <v>3</v>
      </c>
    </row>
    <row r="156" spans="2:8" hidden="1" x14ac:dyDescent="0.25">
      <c r="B156" s="1" t="s">
        <v>139</v>
      </c>
      <c r="C156" s="1">
        <v>3</v>
      </c>
      <c r="G156" s="1" t="s">
        <v>147</v>
      </c>
      <c r="H156" s="1">
        <v>3</v>
      </c>
    </row>
    <row r="157" spans="2:8" hidden="1" x14ac:dyDescent="0.25">
      <c r="B157" s="1" t="s">
        <v>147</v>
      </c>
      <c r="C157" s="1">
        <v>3</v>
      </c>
      <c r="G157" s="1" t="s">
        <v>156</v>
      </c>
      <c r="H157" s="1">
        <v>3</v>
      </c>
    </row>
    <row r="158" spans="2:8" hidden="1" x14ac:dyDescent="0.25">
      <c r="B158" s="1" t="s">
        <v>164</v>
      </c>
      <c r="C158" s="1">
        <v>3</v>
      </c>
      <c r="G158" s="1" t="s">
        <v>163</v>
      </c>
      <c r="H158" s="1">
        <v>3</v>
      </c>
    </row>
    <row r="159" spans="2:8" hidden="1" x14ac:dyDescent="0.25">
      <c r="B159" s="1" t="s">
        <v>34</v>
      </c>
      <c r="C159" s="1">
        <v>2</v>
      </c>
      <c r="G159" s="1" t="s">
        <v>31</v>
      </c>
      <c r="H159" s="1">
        <v>2</v>
      </c>
    </row>
    <row r="160" spans="2:8" hidden="1" x14ac:dyDescent="0.25">
      <c r="B160" s="1" t="s">
        <v>39</v>
      </c>
      <c r="C160" s="1">
        <v>2</v>
      </c>
      <c r="G160" s="1" t="s">
        <v>34</v>
      </c>
      <c r="H160" s="1">
        <v>2</v>
      </c>
    </row>
    <row r="161" spans="2:8" hidden="1" x14ac:dyDescent="0.25">
      <c r="B161" s="1" t="s">
        <v>145</v>
      </c>
      <c r="C161" s="1">
        <v>2</v>
      </c>
      <c r="G161" s="1" t="s">
        <v>35</v>
      </c>
      <c r="H161" s="1">
        <v>2</v>
      </c>
    </row>
    <row r="162" spans="2:8" hidden="1" x14ac:dyDescent="0.25">
      <c r="B162" s="1" t="s">
        <v>151</v>
      </c>
      <c r="C162" s="1">
        <v>2</v>
      </c>
      <c r="G162" s="1" t="s">
        <v>41</v>
      </c>
      <c r="H162" s="1">
        <v>2</v>
      </c>
    </row>
    <row r="163" spans="2:8" hidden="1" x14ac:dyDescent="0.25">
      <c r="B163" s="1" t="s">
        <v>155</v>
      </c>
      <c r="C163" s="1">
        <v>2</v>
      </c>
      <c r="G163" s="1" t="s">
        <v>58</v>
      </c>
      <c r="H163" s="1">
        <v>2</v>
      </c>
    </row>
    <row r="164" spans="2:8" hidden="1" x14ac:dyDescent="0.25">
      <c r="B164" s="1" t="s">
        <v>156</v>
      </c>
      <c r="C164" s="1">
        <v>2</v>
      </c>
      <c r="G164" s="1" t="s">
        <v>65</v>
      </c>
      <c r="H164" s="1">
        <v>2</v>
      </c>
    </row>
    <row r="165" spans="2:8" hidden="1" x14ac:dyDescent="0.25">
      <c r="B165" s="1" t="s">
        <v>168</v>
      </c>
      <c r="C165" s="1">
        <v>2</v>
      </c>
      <c r="G165" s="1" t="s">
        <v>77</v>
      </c>
      <c r="H165" s="1">
        <v>2</v>
      </c>
    </row>
    <row r="166" spans="2:8" hidden="1" x14ac:dyDescent="0.25">
      <c r="B166" s="1" t="s">
        <v>35</v>
      </c>
      <c r="C166" s="1">
        <v>1</v>
      </c>
      <c r="G166" s="1" t="s">
        <v>84</v>
      </c>
      <c r="H166" s="1">
        <v>2</v>
      </c>
    </row>
    <row r="167" spans="2:8" hidden="1" x14ac:dyDescent="0.25">
      <c r="B167" s="1" t="s">
        <v>45</v>
      </c>
      <c r="C167" s="1">
        <v>1</v>
      </c>
      <c r="G167" s="1" t="s">
        <v>150</v>
      </c>
      <c r="H167" s="1">
        <v>2</v>
      </c>
    </row>
    <row r="168" spans="2:8" hidden="1" x14ac:dyDescent="0.25">
      <c r="B168" s="1" t="s">
        <v>100</v>
      </c>
      <c r="C168" s="1">
        <v>1</v>
      </c>
      <c r="G168" s="1" t="s">
        <v>42</v>
      </c>
      <c r="H168" s="1">
        <v>1</v>
      </c>
    </row>
    <row r="169" spans="2:8" hidden="1" x14ac:dyDescent="0.25">
      <c r="B169" s="1" t="s">
        <v>107</v>
      </c>
      <c r="C169" s="1">
        <v>1</v>
      </c>
      <c r="G169" s="1" t="s">
        <v>103</v>
      </c>
      <c r="H169" s="1">
        <v>1</v>
      </c>
    </row>
    <row r="170" spans="2:8" hidden="1" x14ac:dyDescent="0.25">
      <c r="B170" s="1" t="s">
        <v>108</v>
      </c>
      <c r="C170" s="1">
        <v>1</v>
      </c>
      <c r="G170" s="1" t="s">
        <v>154</v>
      </c>
      <c r="H170" s="1">
        <v>1</v>
      </c>
    </row>
    <row r="171" spans="2:8" hidden="1" x14ac:dyDescent="0.25">
      <c r="B171" s="1" t="s">
        <v>124</v>
      </c>
      <c r="C171" s="1">
        <v>1</v>
      </c>
      <c r="G171" s="1" t="s">
        <v>124</v>
      </c>
      <c r="H171" s="1">
        <v>0.95089999999999997</v>
      </c>
    </row>
    <row r="172" spans="2:8" hidden="1" x14ac:dyDescent="0.25">
      <c r="B172" s="1" t="s">
        <v>137</v>
      </c>
      <c r="C172" s="1">
        <v>1</v>
      </c>
      <c r="G172" s="1" t="s">
        <v>107</v>
      </c>
      <c r="H172" s="1">
        <v>0.92200000000000004</v>
      </c>
    </row>
    <row r="173" spans="2:8" hidden="1" x14ac:dyDescent="0.25">
      <c r="B173" s="1" t="s">
        <v>77</v>
      </c>
      <c r="C173" s="1">
        <v>0.93340000000000001</v>
      </c>
      <c r="G173" s="1" t="s">
        <v>155</v>
      </c>
      <c r="H173" s="1">
        <v>0.89659999999999995</v>
      </c>
    </row>
    <row r="174" spans="2:8" hidden="1" x14ac:dyDescent="0.25">
      <c r="B174" s="1" t="s">
        <v>163</v>
      </c>
      <c r="C174" s="1">
        <v>0.92949999999999999</v>
      </c>
      <c r="G174" s="1" t="s">
        <v>108</v>
      </c>
      <c r="H174" s="1">
        <v>0.88739999999999997</v>
      </c>
    </row>
    <row r="175" spans="2:8" hidden="1" x14ac:dyDescent="0.25">
      <c r="B175" s="1" t="s">
        <v>154</v>
      </c>
      <c r="C175" s="1">
        <v>0.9113</v>
      </c>
      <c r="G175" s="1" t="s">
        <v>168</v>
      </c>
      <c r="H175" s="1">
        <v>0.80620000000000003</v>
      </c>
    </row>
    <row r="176" spans="2:8" hidden="1" x14ac:dyDescent="0.25">
      <c r="B176" s="1" t="s">
        <v>36</v>
      </c>
      <c r="C176" s="1">
        <v>0.88329999999999997</v>
      </c>
      <c r="G176" s="1" t="s">
        <v>40</v>
      </c>
      <c r="H176" s="1">
        <v>0.60570000000000002</v>
      </c>
    </row>
    <row r="177" spans="2:8" hidden="1" x14ac:dyDescent="0.25">
      <c r="B177" s="1" t="s">
        <v>79</v>
      </c>
      <c r="C177" s="1">
        <v>0.83620000000000005</v>
      </c>
      <c r="G177" s="1" t="s">
        <v>100</v>
      </c>
      <c r="H177" s="1">
        <v>0.54420000000000002</v>
      </c>
    </row>
    <row r="178" spans="2:8" hidden="1" x14ac:dyDescent="0.25">
      <c r="B178" s="1" t="s">
        <v>87</v>
      </c>
      <c r="C178" s="1">
        <v>0.79100000000000004</v>
      </c>
      <c r="G178" s="1" t="s">
        <v>125</v>
      </c>
      <c r="H178" s="1">
        <v>0.51429999999999998</v>
      </c>
    </row>
    <row r="179" spans="2:8" hidden="1" x14ac:dyDescent="0.25">
      <c r="B179" s="1" t="s">
        <v>103</v>
      </c>
      <c r="C179" s="1">
        <v>0.56830000000000003</v>
      </c>
      <c r="G179" s="1" t="s">
        <v>79</v>
      </c>
      <c r="H179" s="1">
        <v>0.50819999999999999</v>
      </c>
    </row>
    <row r="180" spans="2:8" hidden="1" x14ac:dyDescent="0.25">
      <c r="B180" s="1" t="s">
        <v>70</v>
      </c>
      <c r="C180" s="1">
        <v>0.56179999999999997</v>
      </c>
      <c r="G180" s="1" t="s">
        <v>99</v>
      </c>
      <c r="H180" s="1">
        <v>0.4793</v>
      </c>
    </row>
    <row r="181" spans="2:8" hidden="1" x14ac:dyDescent="0.25">
      <c r="B181" s="1" t="s">
        <v>42</v>
      </c>
      <c r="C181" s="1">
        <v>0.49630000000000002</v>
      </c>
      <c r="G181" s="1" t="s">
        <v>145</v>
      </c>
      <c r="H181" s="1">
        <v>0.40260000000000001</v>
      </c>
    </row>
    <row r="182" spans="2:8" hidden="1" x14ac:dyDescent="0.25">
      <c r="B182" s="1" t="s">
        <v>125</v>
      </c>
      <c r="C182" s="1">
        <v>0.30570000000000003</v>
      </c>
      <c r="G182" s="1" t="s">
        <v>50</v>
      </c>
      <c r="H182" s="1">
        <v>0.36909999999999998</v>
      </c>
    </row>
    <row r="183" spans="2:8" hidden="1" x14ac:dyDescent="0.25">
      <c r="B183" s="1" t="s">
        <v>110</v>
      </c>
      <c r="C183" s="1">
        <v>0.2303</v>
      </c>
      <c r="G183" s="1" t="s">
        <v>120</v>
      </c>
      <c r="H183" s="1">
        <v>0.29620000000000002</v>
      </c>
    </row>
    <row r="184" spans="2:8" hidden="1" x14ac:dyDescent="0.25">
      <c r="B184" s="1" t="s">
        <v>80</v>
      </c>
      <c r="C184" s="1">
        <v>0.215</v>
      </c>
      <c r="G184" s="1" t="s">
        <v>36</v>
      </c>
      <c r="H184" s="1">
        <v>0.26340000000000002</v>
      </c>
    </row>
    <row r="185" spans="2:8" hidden="1" x14ac:dyDescent="0.25">
      <c r="B185" s="1" t="s">
        <v>31</v>
      </c>
      <c r="C185" s="1">
        <v>0.20019999999999999</v>
      </c>
      <c r="G185" s="1" t="s">
        <v>129</v>
      </c>
      <c r="H185" s="1">
        <v>0.23430000000000001</v>
      </c>
    </row>
    <row r="186" spans="2:8" hidden="1" x14ac:dyDescent="0.25">
      <c r="B186" s="1" t="s">
        <v>99</v>
      </c>
      <c r="C186" s="1">
        <v>0.18890000000000001</v>
      </c>
      <c r="G186" s="1" t="s">
        <v>70</v>
      </c>
      <c r="H186" s="1">
        <v>0.2316</v>
      </c>
    </row>
    <row r="187" spans="2:8" hidden="1" x14ac:dyDescent="0.25">
      <c r="B187" s="1" t="s">
        <v>129</v>
      </c>
      <c r="C187" s="1">
        <v>0.1867</v>
      </c>
      <c r="G187" s="1" t="s">
        <v>159</v>
      </c>
      <c r="H187" s="1">
        <v>0.2253</v>
      </c>
    </row>
    <row r="188" spans="2:8" hidden="1" x14ac:dyDescent="0.25">
      <c r="B188" s="1" t="s">
        <v>119</v>
      </c>
      <c r="C188" s="1">
        <v>0.1817</v>
      </c>
      <c r="G188" s="1" t="s">
        <v>87</v>
      </c>
      <c r="H188" s="1">
        <v>0.21229999999999999</v>
      </c>
    </row>
    <row r="189" spans="2:8" hidden="1" x14ac:dyDescent="0.25">
      <c r="B189" s="1" t="s">
        <v>50</v>
      </c>
      <c r="C189" s="1">
        <v>0.15129999999999999</v>
      </c>
      <c r="G189" s="1" t="s">
        <v>47</v>
      </c>
      <c r="H189" s="1">
        <v>0.18590000000000001</v>
      </c>
    </row>
    <row r="190" spans="2:8" hidden="1" x14ac:dyDescent="0.25">
      <c r="B190" s="1" t="s">
        <v>113</v>
      </c>
      <c r="C190" s="1">
        <v>0.1227</v>
      </c>
      <c r="G190" s="1" t="s">
        <v>80</v>
      </c>
      <c r="H190" s="1">
        <v>0.18529999999999999</v>
      </c>
    </row>
    <row r="191" spans="2:8" hidden="1" x14ac:dyDescent="0.25">
      <c r="B191" s="1" t="s">
        <v>159</v>
      </c>
      <c r="C191" s="1">
        <v>9.7299999999999998E-2</v>
      </c>
      <c r="G191" s="1" t="s">
        <v>94</v>
      </c>
      <c r="H191" s="1">
        <v>0.16209999999999999</v>
      </c>
    </row>
    <row r="192" spans="2:8" hidden="1" x14ac:dyDescent="0.25">
      <c r="B192" s="1" t="s">
        <v>66</v>
      </c>
      <c r="C192" s="1">
        <v>7.46E-2</v>
      </c>
      <c r="G192" s="1" t="s">
        <v>139</v>
      </c>
      <c r="H192" s="1">
        <v>0.1331</v>
      </c>
    </row>
    <row r="193" spans="2:8" hidden="1" x14ac:dyDescent="0.25">
      <c r="B193" s="1" t="s">
        <v>111</v>
      </c>
      <c r="C193" s="1">
        <v>6.83E-2</v>
      </c>
      <c r="G193" s="1" t="s">
        <v>110</v>
      </c>
      <c r="H193" s="1">
        <v>0.115</v>
      </c>
    </row>
    <row r="194" spans="2:8" hidden="1" x14ac:dyDescent="0.25">
      <c r="B194" s="1" t="s">
        <v>120</v>
      </c>
      <c r="C194" s="1">
        <v>5.8400000000000001E-2</v>
      </c>
      <c r="G194" s="1" t="s">
        <v>111</v>
      </c>
      <c r="H194" s="1">
        <v>0.1052</v>
      </c>
    </row>
    <row r="195" spans="2:8" hidden="1" x14ac:dyDescent="0.25">
      <c r="B195" s="1" t="s">
        <v>64</v>
      </c>
      <c r="C195" s="1">
        <v>4.58E-2</v>
      </c>
      <c r="G195" s="1" t="s">
        <v>113</v>
      </c>
      <c r="H195" s="1">
        <v>9.9500000000000005E-2</v>
      </c>
    </row>
    <row r="196" spans="2:8" hidden="1" x14ac:dyDescent="0.25">
      <c r="B196" s="1" t="s">
        <v>95</v>
      </c>
      <c r="C196" s="1">
        <v>3.9800000000000002E-2</v>
      </c>
      <c r="G196" s="1" t="s">
        <v>49</v>
      </c>
      <c r="H196" s="1">
        <v>7.22E-2</v>
      </c>
    </row>
    <row r="197" spans="2:8" hidden="1" x14ac:dyDescent="0.25">
      <c r="B197" s="1" t="s">
        <v>160</v>
      </c>
      <c r="C197" s="1">
        <v>3.95E-2</v>
      </c>
      <c r="G197" s="1" t="s">
        <v>67</v>
      </c>
      <c r="H197" s="1">
        <v>7.1999999999999995E-2</v>
      </c>
    </row>
    <row r="198" spans="2:8" hidden="1" x14ac:dyDescent="0.25">
      <c r="B198" s="1" t="s">
        <v>47</v>
      </c>
      <c r="C198" s="1">
        <v>3.1300000000000001E-2</v>
      </c>
      <c r="G198" s="1" t="s">
        <v>119</v>
      </c>
      <c r="H198" s="1">
        <v>6.93E-2</v>
      </c>
    </row>
    <row r="199" spans="2:8" hidden="1" x14ac:dyDescent="0.25">
      <c r="B199" s="1" t="s">
        <v>67</v>
      </c>
      <c r="C199" s="1">
        <v>2.4500000000000001E-2</v>
      </c>
      <c r="G199" s="1" t="s">
        <v>66</v>
      </c>
      <c r="H199" s="1">
        <v>6.7599999999999993E-2</v>
      </c>
    </row>
    <row r="200" spans="2:8" hidden="1" x14ac:dyDescent="0.25">
      <c r="B200" s="1" t="s">
        <v>94</v>
      </c>
      <c r="C200" s="1">
        <v>1.95E-2</v>
      </c>
      <c r="G200" s="1" t="s">
        <v>95</v>
      </c>
      <c r="H200" s="1">
        <v>6.08E-2</v>
      </c>
    </row>
    <row r="201" spans="2:8" hidden="1" x14ac:dyDescent="0.25">
      <c r="B201" s="1" t="s">
        <v>115</v>
      </c>
      <c r="C201" s="1">
        <v>1.7299999999999999E-2</v>
      </c>
      <c r="G201" s="1" t="s">
        <v>64</v>
      </c>
      <c r="H201" s="1">
        <v>5.1200000000000002E-2</v>
      </c>
    </row>
    <row r="202" spans="2:8" hidden="1" x14ac:dyDescent="0.25">
      <c r="B202" s="1" t="s">
        <v>149</v>
      </c>
      <c r="C202" s="1">
        <v>1.6799999999999999E-2</v>
      </c>
      <c r="G202" s="1" t="s">
        <v>148</v>
      </c>
      <c r="H202" s="1">
        <v>3.2899999999999999E-2</v>
      </c>
    </row>
    <row r="203" spans="2:8" hidden="1" x14ac:dyDescent="0.25">
      <c r="B203" s="1" t="s">
        <v>148</v>
      </c>
      <c r="C203" s="1">
        <v>9.4000000000000004E-3</v>
      </c>
      <c r="G203" s="1" t="s">
        <v>115</v>
      </c>
      <c r="H203" s="1">
        <v>1.9300000000000001E-2</v>
      </c>
    </row>
    <row r="204" spans="2:8" hidden="1" x14ac:dyDescent="0.25">
      <c r="B204" s="1" t="s">
        <v>49</v>
      </c>
      <c r="C204" s="1">
        <v>6.6E-3</v>
      </c>
      <c r="G204" s="1" t="s">
        <v>149</v>
      </c>
      <c r="H204" s="1">
        <v>1.9199999999999998E-2</v>
      </c>
    </row>
    <row r="205" spans="2:8" hidden="1" x14ac:dyDescent="0.25"/>
  </sheetData>
  <sheetProtection algorithmName="SHA-512" hashValue="NiXoBMxAZ4BxjnysGGIHPixO5SgtPQ9B2JZg0Ym9cRogDR0V7FWJBqvSjfeK/Gg2BuwUGv1FZWZYFrnWEtzhKA==" saltValue="jyTRcqN47tweiZ9icqSm/Q==" spinCount="100000" sheet="1" scenarios="1"/>
  <mergeCells count="1">
    <mergeCell ref="A1:T1"/>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48"/>
  <sheetViews>
    <sheetView showGridLines="0" showRowColHeaders="0" zoomScale="70" zoomScaleNormal="70" workbookViewId="0">
      <selection sqref="A1:D1"/>
    </sheetView>
  </sheetViews>
  <sheetFormatPr defaultRowHeight="15.75" x14ac:dyDescent="0.25"/>
  <cols>
    <col min="1" max="16384" width="9" style="31"/>
  </cols>
  <sheetData>
    <row r="1" spans="1:1" x14ac:dyDescent="0.25">
      <c r="A1" s="30"/>
    </row>
    <row r="12" spans="1:1" x14ac:dyDescent="0.25">
      <c r="A12" s="32"/>
    </row>
    <row r="13" spans="1:1" x14ac:dyDescent="0.25">
      <c r="A13" s="32"/>
    </row>
    <row r="14" spans="1:1" x14ac:dyDescent="0.25">
      <c r="A14" s="32"/>
    </row>
    <row r="15" spans="1:1" x14ac:dyDescent="0.25">
      <c r="A15" s="32"/>
    </row>
    <row r="29" spans="5:15" x14ac:dyDescent="0.25">
      <c r="E29" s="33"/>
      <c r="F29" s="33"/>
      <c r="G29" s="33"/>
      <c r="H29" s="33"/>
      <c r="I29" s="33"/>
      <c r="J29" s="33"/>
      <c r="K29" s="33"/>
      <c r="L29" s="33"/>
      <c r="M29" s="33"/>
      <c r="N29" s="33"/>
      <c r="O29" s="33"/>
    </row>
    <row r="33" spans="1:4" x14ac:dyDescent="0.25">
      <c r="A33" s="34" t="s">
        <v>226</v>
      </c>
    </row>
    <row r="37" spans="1:4" hidden="1" x14ac:dyDescent="0.25"/>
    <row r="38" spans="1:4" hidden="1" x14ac:dyDescent="0.25">
      <c r="A38" s="35" t="s">
        <v>174</v>
      </c>
      <c r="B38" s="35" t="s">
        <v>227</v>
      </c>
    </row>
    <row r="39" spans="1:4" hidden="1" x14ac:dyDescent="0.25">
      <c r="A39" s="32" t="s">
        <v>181</v>
      </c>
      <c r="B39" s="31">
        <v>73910</v>
      </c>
      <c r="C39" s="63">
        <f t="shared" ref="C39:C48" si="0">(IF(ISNUMBER(B39),(IF(B39&lt;100,"&lt;100",IF(B39&lt;200,"&lt;200",IF(B39&lt;500,"&lt;500",IF(B39&lt;1000,"&lt;1,000",IF(B39&lt;10000,(ROUND(B39,-2)),IF(B39&lt;100000,(ROUND(B39,-3)),IF(B39&lt;1000000,(ROUND(B39,-4)),IF(B39&gt;=1000000,(ROUND(B39,-5))))))))))),"-"))</f>
        <v>74000</v>
      </c>
      <c r="D39" s="46">
        <f t="shared" ref="D39:D46" si="1">B39/$B$48</f>
        <v>0.48887125045474089</v>
      </c>
    </row>
    <row r="40" spans="1:4" hidden="1" x14ac:dyDescent="0.25">
      <c r="A40" s="32" t="s">
        <v>182</v>
      </c>
      <c r="B40" s="31">
        <v>60186</v>
      </c>
      <c r="C40" s="63">
        <f t="shared" si="0"/>
        <v>60000</v>
      </c>
      <c r="D40" s="46">
        <f t="shared" si="1"/>
        <v>0.3980950491120151</v>
      </c>
    </row>
    <row r="41" spans="1:4" hidden="1" x14ac:dyDescent="0.25">
      <c r="A41" s="32" t="s">
        <v>185</v>
      </c>
      <c r="B41" s="31">
        <v>8968.0400000000009</v>
      </c>
      <c r="C41" s="63">
        <f t="shared" si="0"/>
        <v>9000</v>
      </c>
      <c r="D41" s="46">
        <f t="shared" si="1"/>
        <v>5.9318318616264847E-2</v>
      </c>
    </row>
    <row r="42" spans="1:4" hidden="1" x14ac:dyDescent="0.25">
      <c r="A42" s="32" t="s">
        <v>184</v>
      </c>
      <c r="B42" s="31">
        <v>3965.78</v>
      </c>
      <c r="C42" s="63">
        <f t="shared" si="0"/>
        <v>4000</v>
      </c>
      <c r="D42" s="46">
        <f t="shared" si="1"/>
        <v>2.6231306015808448E-2</v>
      </c>
    </row>
    <row r="43" spans="1:4" hidden="1" x14ac:dyDescent="0.25">
      <c r="A43" s="32" t="s">
        <v>186</v>
      </c>
      <c r="B43" s="31">
        <v>2387.41</v>
      </c>
      <c r="C43" s="63">
        <f t="shared" si="0"/>
        <v>2400</v>
      </c>
      <c r="D43" s="46">
        <f t="shared" si="1"/>
        <v>1.5791315275986373E-2</v>
      </c>
    </row>
    <row r="44" spans="1:4" hidden="1" x14ac:dyDescent="0.25">
      <c r="A44" s="32" t="s">
        <v>183</v>
      </c>
      <c r="B44" s="31">
        <v>901.88699999999994</v>
      </c>
      <c r="C44" s="63" t="str">
        <f t="shared" si="0"/>
        <v>&lt;1,000</v>
      </c>
      <c r="D44" s="46">
        <f t="shared" si="1"/>
        <v>5.9654529219168567E-3</v>
      </c>
    </row>
    <row r="45" spans="1:4" hidden="1" x14ac:dyDescent="0.25">
      <c r="A45" s="32" t="s">
        <v>285</v>
      </c>
      <c r="B45" s="31">
        <v>702.53</v>
      </c>
      <c r="C45" s="63" t="str">
        <f t="shared" si="0"/>
        <v>&lt;1,000</v>
      </c>
      <c r="D45" s="46">
        <f t="shared" si="1"/>
        <v>4.6468234282501571E-3</v>
      </c>
    </row>
    <row r="46" spans="1:4" hidden="1" x14ac:dyDescent="0.25">
      <c r="A46" s="32" t="s">
        <v>288</v>
      </c>
      <c r="B46" s="31">
        <v>163.08799999999999</v>
      </c>
      <c r="C46" s="63" t="str">
        <f t="shared" si="0"/>
        <v>&lt;200</v>
      </c>
      <c r="D46" s="46">
        <f t="shared" si="1"/>
        <v>1.0787313556239045E-3</v>
      </c>
    </row>
    <row r="47" spans="1:4" hidden="1" x14ac:dyDescent="0.25">
      <c r="C47" s="63"/>
      <c r="D47" s="73"/>
    </row>
    <row r="48" spans="1:4" hidden="1" x14ac:dyDescent="0.25">
      <c r="A48" s="31" t="s">
        <v>11</v>
      </c>
      <c r="B48" s="31">
        <v>151185</v>
      </c>
      <c r="C48" s="63">
        <f t="shared" si="0"/>
        <v>150000</v>
      </c>
      <c r="D48" s="46">
        <f>B48/$B$48</f>
        <v>1</v>
      </c>
    </row>
  </sheetData>
  <sheetProtection algorithmName="SHA-512" hashValue="RcI/HR5GbAEwJlBkwxlm9JEd4uIhYHnB0HZ352lULTHlTMUvTJqpac0uqPhj7T28eRZtjvRqqOMoQjDGX4sUwQ==" saltValue="xvvVyA5LxyHz3f5WVu1Nfw==" spinCount="100000" sheet="1" scenarios="1"/>
  <pageMargins left="0.7" right="0.7" top="0.75" bottom="0.75" header="0.3" footer="0.3"/>
  <pageSetup paperSize="0" orientation="portrait" horizontalDpi="0" verticalDpi="0" copie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61"/>
  <sheetViews>
    <sheetView showGridLines="0" showRowColHeaders="0" zoomScale="70" zoomScaleNormal="70" workbookViewId="0">
      <selection sqref="A1:D1"/>
    </sheetView>
  </sheetViews>
  <sheetFormatPr defaultRowHeight="15.75" x14ac:dyDescent="0.25"/>
  <cols>
    <col min="1" max="16384" width="9" style="31"/>
  </cols>
  <sheetData>
    <row r="1" spans="1:1" ht="15.75" customHeight="1" x14ac:dyDescent="0.25">
      <c r="A1" s="30"/>
    </row>
    <row r="12" spans="1:1" x14ac:dyDescent="0.25">
      <c r="A12" s="32"/>
    </row>
    <row r="13" spans="1:1" x14ac:dyDescent="0.25">
      <c r="A13" s="32"/>
    </row>
    <row r="14" spans="1:1" x14ac:dyDescent="0.25">
      <c r="A14" s="32"/>
    </row>
    <row r="15" spans="1:1" x14ac:dyDescent="0.25">
      <c r="A15" s="32"/>
    </row>
    <row r="29" spans="5:15" x14ac:dyDescent="0.25">
      <c r="E29" s="33"/>
      <c r="F29" s="33"/>
      <c r="G29" s="33"/>
      <c r="H29" s="33"/>
      <c r="I29" s="33"/>
      <c r="J29" s="33"/>
      <c r="K29" s="33"/>
      <c r="L29" s="33"/>
      <c r="M29" s="33"/>
      <c r="N29" s="33"/>
      <c r="O29" s="33"/>
    </row>
    <row r="33" spans="1:4" x14ac:dyDescent="0.25">
      <c r="A33" s="34" t="s">
        <v>226</v>
      </c>
    </row>
    <row r="34" spans="1:4" x14ac:dyDescent="0.25">
      <c r="A34" s="34"/>
    </row>
    <row r="37" spans="1:4" hidden="1" x14ac:dyDescent="0.25"/>
    <row r="38" spans="1:4" hidden="1" x14ac:dyDescent="0.25">
      <c r="A38" s="35" t="s">
        <v>174</v>
      </c>
      <c r="B38" s="35" t="s">
        <v>227</v>
      </c>
    </row>
    <row r="39" spans="1:4" hidden="1" x14ac:dyDescent="0.25">
      <c r="A39" s="31" t="s">
        <v>142</v>
      </c>
      <c r="B39" s="31">
        <v>278</v>
      </c>
      <c r="C39" s="71" t="str">
        <f t="shared" ref="C39:C58" si="0">(IF(ISNUMBER(B39),(IF(B39&lt;100,"&lt;100",IF(B39&lt;200,"&lt;200",IF(B39&lt;500,"&lt;500",IF(B39&lt;1000,"&lt;1,000",IF(B39&lt;10000,(ROUND(B39,-2)),IF(B39&lt;100000,(ROUND(B39,-3)),IF(B39&lt;1000000,(ROUND(B39,-4)),IF(B39&gt;=1000000,(ROUND(B39,-5))))))))))),"-"))</f>
        <v>&lt;500</v>
      </c>
      <c r="D39" s="46">
        <f t="shared" ref="D39:D58" si="1">B39/$B$60</f>
        <v>0.39571263860618056</v>
      </c>
    </row>
    <row r="40" spans="1:4" hidden="1" x14ac:dyDescent="0.25">
      <c r="A40" s="31" t="s">
        <v>165</v>
      </c>
      <c r="B40" s="31">
        <v>199</v>
      </c>
      <c r="C40" s="71" t="str">
        <f t="shared" si="0"/>
        <v>&lt;200</v>
      </c>
      <c r="D40" s="46">
        <f t="shared" si="1"/>
        <v>0.2832619247576616</v>
      </c>
    </row>
    <row r="41" spans="1:4" hidden="1" x14ac:dyDescent="0.25">
      <c r="A41" s="31" t="s">
        <v>157</v>
      </c>
      <c r="B41" s="31">
        <v>64</v>
      </c>
      <c r="C41" s="71" t="str">
        <f t="shared" si="0"/>
        <v>&lt;100</v>
      </c>
      <c r="D41" s="46">
        <f t="shared" si="1"/>
        <v>9.1099312484876099E-2</v>
      </c>
    </row>
    <row r="42" spans="1:4" hidden="1" x14ac:dyDescent="0.25">
      <c r="A42" s="31" t="s">
        <v>169</v>
      </c>
      <c r="B42" s="31">
        <v>50</v>
      </c>
      <c r="C42" s="71" t="str">
        <f t="shared" si="0"/>
        <v>&lt;100</v>
      </c>
      <c r="D42" s="46">
        <f t="shared" si="1"/>
        <v>7.1171337878809443E-2</v>
      </c>
    </row>
    <row r="43" spans="1:4" hidden="1" x14ac:dyDescent="0.25">
      <c r="A43" s="31" t="s">
        <v>164</v>
      </c>
      <c r="B43" s="31">
        <v>31</v>
      </c>
      <c r="C43" s="71" t="str">
        <f t="shared" si="0"/>
        <v>&lt;100</v>
      </c>
      <c r="D43" s="46">
        <f t="shared" si="1"/>
        <v>4.4126229484861855E-2</v>
      </c>
    </row>
    <row r="44" spans="1:4" hidden="1" x14ac:dyDescent="0.25">
      <c r="A44" s="31" t="s">
        <v>105</v>
      </c>
      <c r="B44" s="31">
        <v>30</v>
      </c>
      <c r="C44" s="71" t="str">
        <f t="shared" si="0"/>
        <v>&lt;100</v>
      </c>
      <c r="D44" s="46">
        <f t="shared" si="1"/>
        <v>4.2702802727285667E-2</v>
      </c>
    </row>
    <row r="45" spans="1:4" hidden="1" x14ac:dyDescent="0.25">
      <c r="A45" s="31" t="s">
        <v>104</v>
      </c>
      <c r="B45" s="31">
        <v>15</v>
      </c>
      <c r="C45" s="71" t="str">
        <f t="shared" si="0"/>
        <v>&lt;100</v>
      </c>
      <c r="D45" s="46">
        <f t="shared" si="1"/>
        <v>2.1351401363642834E-2</v>
      </c>
    </row>
    <row r="46" spans="1:4" hidden="1" x14ac:dyDescent="0.25">
      <c r="A46" s="31" t="s">
        <v>37</v>
      </c>
      <c r="B46" s="31">
        <v>12</v>
      </c>
      <c r="C46" s="71" t="str">
        <f t="shared" si="0"/>
        <v>&lt;100</v>
      </c>
      <c r="D46" s="46">
        <f t="shared" si="1"/>
        <v>1.7081121090914267E-2</v>
      </c>
    </row>
    <row r="47" spans="1:4" hidden="1" x14ac:dyDescent="0.25">
      <c r="A47" s="31" t="s">
        <v>140</v>
      </c>
      <c r="B47" s="31">
        <v>11</v>
      </c>
      <c r="C47" s="71" t="str">
        <f t="shared" si="0"/>
        <v>&lt;100</v>
      </c>
      <c r="D47" s="46">
        <f t="shared" si="1"/>
        <v>1.5657694333338079E-2</v>
      </c>
    </row>
    <row r="48" spans="1:4" hidden="1" x14ac:dyDescent="0.25">
      <c r="A48" s="31" t="s">
        <v>141</v>
      </c>
      <c r="B48" s="31">
        <v>3</v>
      </c>
      <c r="C48" s="71" t="str">
        <f t="shared" si="0"/>
        <v>&lt;100</v>
      </c>
      <c r="D48" s="46">
        <f t="shared" si="1"/>
        <v>4.2702802727285667E-3</v>
      </c>
    </row>
    <row r="49" spans="1:4" hidden="1" x14ac:dyDescent="0.25">
      <c r="A49" s="32" t="s">
        <v>31</v>
      </c>
      <c r="B49" s="32">
        <v>2</v>
      </c>
      <c r="C49" s="71" t="str">
        <f t="shared" si="0"/>
        <v>&lt;100</v>
      </c>
      <c r="D49" s="46">
        <f t="shared" si="1"/>
        <v>2.8468535151523781E-3</v>
      </c>
    </row>
    <row r="50" spans="1:4" hidden="1" x14ac:dyDescent="0.25">
      <c r="A50" s="31" t="s">
        <v>34</v>
      </c>
      <c r="B50" s="31">
        <v>2</v>
      </c>
      <c r="C50" s="71" t="str">
        <f t="shared" si="0"/>
        <v>&lt;100</v>
      </c>
      <c r="D50" s="46">
        <f t="shared" si="1"/>
        <v>2.8468535151523781E-3</v>
      </c>
    </row>
    <row r="51" spans="1:4" hidden="1" x14ac:dyDescent="0.25">
      <c r="A51" s="31" t="s">
        <v>41</v>
      </c>
      <c r="B51" s="31">
        <v>2</v>
      </c>
      <c r="C51" s="71" t="str">
        <f t="shared" si="0"/>
        <v>&lt;100</v>
      </c>
      <c r="D51" s="46">
        <f t="shared" si="1"/>
        <v>2.8468535151523781E-3</v>
      </c>
    </row>
    <row r="52" spans="1:4" hidden="1" x14ac:dyDescent="0.25">
      <c r="A52" s="32" t="s">
        <v>84</v>
      </c>
      <c r="B52" s="32">
        <v>2</v>
      </c>
      <c r="C52" s="71" t="str">
        <f t="shared" si="0"/>
        <v>&lt;100</v>
      </c>
      <c r="D52" s="46">
        <f t="shared" si="1"/>
        <v>2.8468535151523781E-3</v>
      </c>
    </row>
    <row r="53" spans="1:4" hidden="1" x14ac:dyDescent="0.25">
      <c r="A53" s="31" t="s">
        <v>145</v>
      </c>
      <c r="B53" s="31">
        <v>0.40260000000000001</v>
      </c>
      <c r="C53" s="71" t="str">
        <f t="shared" si="0"/>
        <v>&lt;100</v>
      </c>
      <c r="D53" s="46">
        <f t="shared" si="1"/>
        <v>5.7307161260017369E-4</v>
      </c>
    </row>
    <row r="54" spans="1:4" hidden="1" x14ac:dyDescent="0.25">
      <c r="A54" s="31" t="s">
        <v>50</v>
      </c>
      <c r="B54" s="31">
        <v>0.36909999999999998</v>
      </c>
      <c r="C54" s="71" t="str">
        <f t="shared" si="0"/>
        <v>&lt;100</v>
      </c>
      <c r="D54" s="46">
        <f t="shared" si="1"/>
        <v>5.2538681622137128E-4</v>
      </c>
    </row>
    <row r="55" spans="1:4" hidden="1" x14ac:dyDescent="0.25">
      <c r="A55" s="31" t="s">
        <v>120</v>
      </c>
      <c r="B55" s="31">
        <v>0.29620000000000002</v>
      </c>
      <c r="C55" s="71" t="str">
        <f t="shared" si="0"/>
        <v>&lt;100</v>
      </c>
      <c r="D55" s="46">
        <f t="shared" si="1"/>
        <v>4.2161900559406718E-4</v>
      </c>
    </row>
    <row r="56" spans="1:4" hidden="1" x14ac:dyDescent="0.25">
      <c r="A56" s="31" t="s">
        <v>159</v>
      </c>
      <c r="B56" s="31">
        <v>0.2253</v>
      </c>
      <c r="C56" s="71" t="str">
        <f t="shared" si="0"/>
        <v>&lt;100</v>
      </c>
      <c r="D56" s="46">
        <f t="shared" si="1"/>
        <v>3.2069804848191538E-4</v>
      </c>
    </row>
    <row r="57" spans="1:4" hidden="1" x14ac:dyDescent="0.25">
      <c r="A57" s="31" t="s">
        <v>47</v>
      </c>
      <c r="B57" s="31">
        <v>0.18590000000000001</v>
      </c>
      <c r="C57" s="71" t="str">
        <f t="shared" si="0"/>
        <v>&lt;100</v>
      </c>
      <c r="D57" s="46">
        <f t="shared" si="1"/>
        <v>2.6461503423341352E-4</v>
      </c>
    </row>
    <row r="58" spans="1:4" hidden="1" x14ac:dyDescent="0.25">
      <c r="A58" s="31" t="s">
        <v>64</v>
      </c>
      <c r="B58" s="31">
        <v>5.1200000000000002E-2</v>
      </c>
      <c r="C58" s="71" t="str">
        <f t="shared" si="0"/>
        <v>&lt;100</v>
      </c>
      <c r="D58" s="46">
        <f t="shared" si="1"/>
        <v>7.2879449987900882E-5</v>
      </c>
    </row>
    <row r="59" spans="1:4" hidden="1" x14ac:dyDescent="0.25">
      <c r="C59" s="71"/>
      <c r="D59" s="46"/>
    </row>
    <row r="60" spans="1:4" hidden="1" x14ac:dyDescent="0.25">
      <c r="A60" s="31" t="s">
        <v>187</v>
      </c>
      <c r="B60" s="31">
        <v>702.53</v>
      </c>
      <c r="C60" s="71" t="str">
        <f t="shared" ref="C60" si="2">(IF(ISNUMBER(B60),(IF(B60&lt;100,"&lt;100",IF(B60&lt;200,"&lt;200",IF(B60&lt;500,"&lt;500",IF(B60&lt;1000,"&lt;1,000",IF(B60&lt;10000,(ROUND(B60,-2)),IF(B60&lt;100000,(ROUND(B60,-3)),IF(B60&lt;1000000,(ROUND(B60,-4)),IF(B60&gt;=1000000,(ROUND(B60,-5))))))))))),"-"))</f>
        <v>&lt;1,000</v>
      </c>
      <c r="D60" s="46">
        <f t="shared" ref="D60" si="3">B60/$B$60</f>
        <v>1</v>
      </c>
    </row>
    <row r="61" spans="1:4" hidden="1" x14ac:dyDescent="0.25"/>
  </sheetData>
  <sheetProtection algorithmName="SHA-512" hashValue="cAb/pj4kPyfJK50nEhoSCE7UOX9vvMt5jfS1+S8pgla7J5F1qZA3czWn67nnVoXE4hbtopmcK36Xnf2o0v476w==" saltValue="Y2DwhYzBhx7xXrElNQsCZQ==" spinCount="100000" sheet="1" scenarios="1"/>
  <sortState ref="A38:D58">
    <sortCondition descending="1" ref="B39"/>
  </sortState>
  <pageMargins left="0.7" right="0.7" top="0.75" bottom="0.75" header="0.3" footer="0.3"/>
  <pageSetup paperSize="0" orientation="portrait" horizontalDpi="0" verticalDpi="0" copie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6:V43"/>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212</v>
      </c>
    </row>
    <row r="27" spans="1:1" x14ac:dyDescent="0.25">
      <c r="A27" s="1" t="s">
        <v>326</v>
      </c>
    </row>
    <row r="31" spans="1:1" hidden="1" x14ac:dyDescent="0.25"/>
    <row r="32" spans="1:1" hidden="1" x14ac:dyDescent="0.25">
      <c r="A32" s="15" t="s">
        <v>179</v>
      </c>
    </row>
    <row r="33" spans="1:22" hidden="1" x14ac:dyDescent="0.25">
      <c r="B33" s="15">
        <v>2005</v>
      </c>
      <c r="C33" s="15">
        <v>2006</v>
      </c>
      <c r="D33" s="15">
        <v>2007</v>
      </c>
      <c r="E33" s="15">
        <v>2008</v>
      </c>
      <c r="F33" s="15">
        <v>2009</v>
      </c>
      <c r="G33" s="15">
        <v>2010</v>
      </c>
      <c r="H33" s="15">
        <v>2011</v>
      </c>
      <c r="I33" s="15">
        <v>2012</v>
      </c>
      <c r="J33" s="15">
        <v>2013</v>
      </c>
      <c r="K33" s="15">
        <v>2014</v>
      </c>
    </row>
    <row r="34" spans="1:22" hidden="1" x14ac:dyDescent="0.25">
      <c r="A34" s="1" t="s">
        <v>181</v>
      </c>
      <c r="B34" s="5">
        <v>2.7901500000000003E-2</v>
      </c>
      <c r="C34" s="5">
        <v>5.1035299999999999E-2</v>
      </c>
      <c r="D34" s="5">
        <v>7.7338100000000007E-2</v>
      </c>
      <c r="E34" s="5">
        <v>7.7411300000000002E-2</v>
      </c>
      <c r="F34" s="5">
        <v>0.11719599999999999</v>
      </c>
      <c r="G34" s="5">
        <v>0.157863</v>
      </c>
      <c r="H34" s="5">
        <v>0.214222</v>
      </c>
      <c r="I34" s="5">
        <v>0.27757700000000002</v>
      </c>
      <c r="J34" s="5">
        <v>0.322353</v>
      </c>
      <c r="K34" s="5">
        <v>0.37487900000000002</v>
      </c>
    </row>
    <row r="35" spans="1:22" hidden="1" x14ac:dyDescent="0.25">
      <c r="A35" s="1" t="s">
        <v>182</v>
      </c>
      <c r="B35" s="5">
        <v>2.6215000000000002E-2</v>
      </c>
      <c r="C35" s="5">
        <v>2.9670700000000001E-2</v>
      </c>
      <c r="D35" s="5">
        <v>3.5905300000000001E-2</v>
      </c>
      <c r="E35" s="5">
        <v>3.8365400000000001E-2</v>
      </c>
      <c r="F35" s="5">
        <v>5.5363200000000001E-2</v>
      </c>
      <c r="G35" s="5">
        <v>6.3896800000000004E-2</v>
      </c>
      <c r="H35" s="5">
        <v>9.6914800000000009E-2</v>
      </c>
      <c r="I35" s="5">
        <v>9.2237899999999998E-2</v>
      </c>
      <c r="J35" s="5">
        <v>0.11934900000000001</v>
      </c>
      <c r="K35" s="5">
        <v>0.127414</v>
      </c>
    </row>
    <row r="36" spans="1:22" hidden="1" x14ac:dyDescent="0.25">
      <c r="A36" s="1" t="s">
        <v>183</v>
      </c>
      <c r="B36" s="5">
        <v>1.51948E-2</v>
      </c>
      <c r="C36" s="5">
        <v>2.3318599999999998E-2</v>
      </c>
      <c r="D36" s="5">
        <v>3.5254199999999999E-2</v>
      </c>
      <c r="E36" s="5">
        <v>5.9745199999999998E-2</v>
      </c>
      <c r="F36" s="5">
        <v>7.7506800000000001E-2</v>
      </c>
      <c r="G36" s="5">
        <v>9.7415500000000002E-2</v>
      </c>
      <c r="H36" s="5">
        <v>0.11154</v>
      </c>
      <c r="I36" s="5">
        <v>0.13099</v>
      </c>
      <c r="J36" s="5">
        <v>0.17208300000000001</v>
      </c>
      <c r="K36" s="5">
        <v>0.21725899999999998</v>
      </c>
    </row>
    <row r="37" spans="1:22" hidden="1" x14ac:dyDescent="0.25">
      <c r="A37" s="1" t="s">
        <v>184</v>
      </c>
      <c r="B37" s="5">
        <v>0.20788799999999999</v>
      </c>
      <c r="C37" s="5">
        <v>0.25094899999999998</v>
      </c>
      <c r="D37" s="5">
        <v>0.300985</v>
      </c>
      <c r="E37" s="5">
        <v>0.333538</v>
      </c>
      <c r="F37" s="5">
        <v>0.36510599999999999</v>
      </c>
      <c r="G37" s="5">
        <v>0.38614500000000002</v>
      </c>
      <c r="H37" s="5">
        <v>0.41134799999999999</v>
      </c>
      <c r="I37" s="5">
        <v>0.41363799999999995</v>
      </c>
      <c r="J37" s="5">
        <v>0.42210799999999998</v>
      </c>
      <c r="K37" s="5">
        <v>0.41122700000000001</v>
      </c>
    </row>
    <row r="38" spans="1:22" hidden="1" x14ac:dyDescent="0.25">
      <c r="A38" s="1" t="s">
        <v>185</v>
      </c>
      <c r="B38" s="5">
        <v>9.4035300000000002E-3</v>
      </c>
      <c r="C38" s="5">
        <v>2.4540600000000003E-2</v>
      </c>
      <c r="D38" s="5">
        <v>6.5060599999999996E-2</v>
      </c>
      <c r="E38" s="5">
        <v>8.9123599999999997E-2</v>
      </c>
      <c r="F38" s="5">
        <v>0.125583</v>
      </c>
      <c r="G38" s="5">
        <v>0.15317</v>
      </c>
      <c r="H38" s="5">
        <v>0.157221</v>
      </c>
      <c r="I38" s="5">
        <v>0.23921099999999998</v>
      </c>
      <c r="J38" s="5">
        <v>0.29561499999999996</v>
      </c>
      <c r="K38" s="5">
        <v>0.33297100000000002</v>
      </c>
    </row>
    <row r="39" spans="1:22" hidden="1" x14ac:dyDescent="0.25">
      <c r="A39" s="1" t="s">
        <v>186</v>
      </c>
      <c r="B39" s="5">
        <v>0.20666499999999999</v>
      </c>
      <c r="C39" s="5">
        <v>0.22814000000000001</v>
      </c>
      <c r="D39" s="5">
        <v>0.25786399999999998</v>
      </c>
      <c r="E39" s="5">
        <v>0.29020399999999996</v>
      </c>
      <c r="F39" s="5">
        <v>0.331376</v>
      </c>
      <c r="G39" s="5">
        <v>0.322357</v>
      </c>
      <c r="H39" s="5">
        <v>0.344497</v>
      </c>
      <c r="I39" s="5">
        <v>0.39505800000000002</v>
      </c>
      <c r="J39" s="5">
        <v>0.43194899999999997</v>
      </c>
      <c r="K39" s="5">
        <v>0.49070399999999997</v>
      </c>
    </row>
    <row r="40" spans="1:22" hidden="1" x14ac:dyDescent="0.25">
      <c r="A40" s="1" t="s">
        <v>176</v>
      </c>
      <c r="B40" s="5">
        <v>2.7246725941665755E-2</v>
      </c>
      <c r="C40" s="5">
        <v>4.5497951101178408E-2</v>
      </c>
      <c r="D40" s="5">
        <v>6.7726679759678735E-2</v>
      </c>
      <c r="E40" s="5">
        <v>6.8114566736021384E-2</v>
      </c>
      <c r="F40" s="5">
        <v>0.10266761138892606</v>
      </c>
      <c r="G40" s="5">
        <v>0.13465522858249188</v>
      </c>
      <c r="H40" s="5">
        <v>0.18361350514806513</v>
      </c>
      <c r="I40" s="5">
        <v>0.23027659469127579</v>
      </c>
      <c r="J40" s="5">
        <v>0.27191678734180325</v>
      </c>
      <c r="K40" s="5">
        <v>0.31111459539572228</v>
      </c>
    </row>
    <row r="41" spans="1:22" hidden="1" x14ac:dyDescent="0.25">
      <c r="A41" s="1" t="s">
        <v>188</v>
      </c>
      <c r="B41" s="5">
        <v>2.8303237574099409E-2</v>
      </c>
      <c r="C41" s="5">
        <v>4.6769671034798413E-2</v>
      </c>
      <c r="D41" s="5">
        <v>6.7858430607625836E-2</v>
      </c>
      <c r="E41" s="5">
        <v>6.6778607759262809E-2</v>
      </c>
      <c r="F41" s="5">
        <v>0.10118837184538387</v>
      </c>
      <c r="G41" s="5">
        <v>0.13342731035194108</v>
      </c>
      <c r="H41" s="5">
        <v>0.18526930649177933</v>
      </c>
      <c r="I41" s="5">
        <v>0.22958617304043624</v>
      </c>
      <c r="J41" s="5">
        <v>0.27019184004323155</v>
      </c>
      <c r="K41" s="5">
        <v>0.30944948961305546</v>
      </c>
      <c r="M41" s="16"/>
      <c r="N41" s="16"/>
      <c r="O41" s="16"/>
      <c r="P41" s="16"/>
      <c r="Q41" s="16"/>
      <c r="R41" s="16"/>
      <c r="S41" s="16"/>
      <c r="T41" s="16"/>
      <c r="U41" s="16"/>
      <c r="V41" s="16"/>
    </row>
    <row r="42" spans="1:22" hidden="1" x14ac:dyDescent="0.25">
      <c r="A42" s="1" t="s">
        <v>189</v>
      </c>
      <c r="B42" s="5">
        <v>3.3206899999999998E-2</v>
      </c>
      <c r="C42" s="5">
        <v>5.1499400000000001E-2</v>
      </c>
      <c r="D42" s="5">
        <v>7.3849700000000004E-2</v>
      </c>
      <c r="E42" s="5">
        <v>7.7947900000000001E-2</v>
      </c>
      <c r="F42" s="5">
        <v>0.11164500000000001</v>
      </c>
      <c r="G42" s="5">
        <v>0.14176</v>
      </c>
      <c r="H42" s="5">
        <v>0.18745100000000001</v>
      </c>
      <c r="I42" s="5">
        <v>0.23161500000000002</v>
      </c>
      <c r="J42" s="5">
        <v>0.271171</v>
      </c>
      <c r="K42" s="5">
        <v>0.30882599999999999</v>
      </c>
    </row>
    <row r="43" spans="1:22" hidden="1" x14ac:dyDescent="0.25"/>
  </sheetData>
  <sheetProtection algorithmName="SHA-512" hashValue="BGT5pLAYP2K1HoDQ0mMGTJivkVmE2pDAJ1ZatbEnx8rYqohwK7LkeIJggV7zLt1IuklIkFSvw6dT0aolqSKTng==" saltValue="Wwrxx06mq5xylWBddwU3oQ==" spinCount="100000" sheet="1" scenarios="1"/>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6:K37"/>
  <sheetViews>
    <sheetView showGridLines="0" showRowColHeaders="0" zoomScale="70" zoomScaleNormal="70" workbookViewId="0"/>
  </sheetViews>
  <sheetFormatPr defaultRowHeight="15.75" x14ac:dyDescent="0.25"/>
  <cols>
    <col min="1" max="1" width="29.75" style="1" bestFit="1" customWidth="1"/>
    <col min="2" max="11" width="4.875" style="1" bestFit="1" customWidth="1"/>
    <col min="12" max="16384" width="9" style="1"/>
  </cols>
  <sheetData>
    <row r="26" spans="1:1" x14ac:dyDescent="0.25">
      <c r="A26" s="1" t="s">
        <v>212</v>
      </c>
    </row>
    <row r="27" spans="1:1" x14ac:dyDescent="0.25">
      <c r="A27" s="1" t="s">
        <v>327</v>
      </c>
    </row>
    <row r="32" spans="1:1" hidden="1" x14ac:dyDescent="0.25">
      <c r="A32" s="15" t="s">
        <v>179</v>
      </c>
    </row>
    <row r="33" spans="1:11" hidden="1" x14ac:dyDescent="0.25">
      <c r="B33" s="15">
        <v>2005</v>
      </c>
      <c r="C33" s="15">
        <v>2006</v>
      </c>
      <c r="D33" s="15">
        <v>2007</v>
      </c>
      <c r="E33" s="15">
        <v>2008</v>
      </c>
      <c r="F33" s="15">
        <v>2009</v>
      </c>
      <c r="G33" s="15">
        <v>2010</v>
      </c>
      <c r="H33" s="15">
        <v>2011</v>
      </c>
      <c r="I33" s="15">
        <v>2012</v>
      </c>
      <c r="J33" s="15">
        <v>2013</v>
      </c>
      <c r="K33" s="15">
        <v>2014</v>
      </c>
    </row>
    <row r="34" spans="1:11" hidden="1" x14ac:dyDescent="0.25">
      <c r="A34" s="1" t="s">
        <v>37</v>
      </c>
      <c r="B34" s="1">
        <v>0</v>
      </c>
      <c r="C34" s="1">
        <v>0</v>
      </c>
      <c r="D34" s="1">
        <v>0</v>
      </c>
      <c r="E34" s="1">
        <v>0</v>
      </c>
      <c r="F34" s="1">
        <v>3.4883700000000004E-2</v>
      </c>
      <c r="G34" s="1">
        <v>9.375E-2</v>
      </c>
      <c r="H34" s="1">
        <v>0.14285700000000001</v>
      </c>
      <c r="I34" s="1">
        <v>0.23478300000000002</v>
      </c>
      <c r="J34" s="1">
        <v>0.33884300000000001</v>
      </c>
      <c r="K34" s="1">
        <v>0.34848499999999999</v>
      </c>
    </row>
    <row r="35" spans="1:11" hidden="1" x14ac:dyDescent="0.25">
      <c r="A35" s="1" t="s">
        <v>105</v>
      </c>
      <c r="B35" s="1">
        <v>0</v>
      </c>
      <c r="C35" s="1">
        <v>2.63158E-2</v>
      </c>
      <c r="D35" s="1">
        <v>0.26530599999999999</v>
      </c>
      <c r="E35" s="1">
        <v>0.52032500000000004</v>
      </c>
      <c r="F35" s="1">
        <v>0.68789800000000001</v>
      </c>
      <c r="G35" s="1">
        <v>0.68159199999999998</v>
      </c>
      <c r="H35" s="1">
        <v>0.69230800000000003</v>
      </c>
      <c r="I35" s="1">
        <v>0.79569900000000005</v>
      </c>
      <c r="J35" s="1">
        <v>0.90214099999999997</v>
      </c>
      <c r="K35" s="1">
        <v>0.95419799999999999</v>
      </c>
    </row>
    <row r="36" spans="1:11" hidden="1" x14ac:dyDescent="0.25">
      <c r="A36" s="1" t="s">
        <v>140</v>
      </c>
      <c r="B36" s="1">
        <v>5.5555599999999997E-2</v>
      </c>
      <c r="C36" s="1">
        <v>0.108527</v>
      </c>
      <c r="D36" s="1">
        <v>0.14285700000000001</v>
      </c>
      <c r="E36" s="1">
        <v>0.23015899999999997</v>
      </c>
      <c r="F36" s="1">
        <v>0.26153799999999999</v>
      </c>
      <c r="G36" s="1">
        <v>0.31538499999999997</v>
      </c>
      <c r="H36" s="1">
        <v>0.39097700000000002</v>
      </c>
      <c r="I36" s="1">
        <v>0.47014899999999998</v>
      </c>
      <c r="J36" s="1">
        <v>0.59420299999999993</v>
      </c>
      <c r="K36" s="1">
        <v>0.66216200000000003</v>
      </c>
    </row>
    <row r="37" spans="1:11" hidden="1" x14ac:dyDescent="0.25">
      <c r="A37" s="1" t="s">
        <v>157</v>
      </c>
      <c r="B37" s="1">
        <v>0</v>
      </c>
      <c r="C37" s="1">
        <v>0</v>
      </c>
      <c r="D37" s="1">
        <v>5.7670100000000004E-3</v>
      </c>
      <c r="E37" s="1">
        <v>5.5432400000000005E-3</v>
      </c>
      <c r="F37" s="1">
        <v>1.07181E-2</v>
      </c>
      <c r="G37" s="1">
        <v>2.8480999999999999E-2</v>
      </c>
      <c r="H37" s="1">
        <v>8.2035300000000005E-2</v>
      </c>
      <c r="I37" s="1">
        <v>0.17431199999999999</v>
      </c>
      <c r="J37" s="1">
        <v>0.31872499999999998</v>
      </c>
      <c r="K37" s="1">
        <v>0.38821300000000003</v>
      </c>
    </row>
  </sheetData>
  <sheetProtection algorithmName="SHA-512" hashValue="YVvEaiqykYFWREF7Lmk7h4qDO4qfaMArR3fWLeOQE+1PbmI824xTX9KiAOlRd8RnSRf7T151qFgeX+dtQ4/+ug==" saltValue="s5yUZ1PjAHDoOGUA0gecFQ==" spinCount="100000" sheet="1" scenarios="1"/>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9:H39"/>
  <sheetViews>
    <sheetView showGridLines="0" showRowColHeaders="0" zoomScale="70" zoomScaleNormal="70" workbookViewId="0">
      <selection sqref="A1:D1"/>
    </sheetView>
  </sheetViews>
  <sheetFormatPr defaultRowHeight="15.75" x14ac:dyDescent="0.25"/>
  <cols>
    <col min="1" max="4" width="9" style="1" customWidth="1"/>
    <col min="5" max="16384" width="9" style="1"/>
  </cols>
  <sheetData>
    <row r="29" spans="1:4" x14ac:dyDescent="0.25">
      <c r="A29" s="20" t="s">
        <v>212</v>
      </c>
      <c r="B29" s="20"/>
      <c r="C29" s="20"/>
      <c r="D29" s="20"/>
    </row>
    <row r="30" spans="1:4" x14ac:dyDescent="0.25">
      <c r="A30" s="20" t="s">
        <v>320</v>
      </c>
      <c r="B30" s="20"/>
      <c r="C30" s="20"/>
      <c r="D30" s="20"/>
    </row>
    <row r="34" spans="1:8" x14ac:dyDescent="0.25">
      <c r="H34" s="20"/>
    </row>
    <row r="35" spans="1:8" hidden="1" x14ac:dyDescent="0.25">
      <c r="A35" s="1" t="s">
        <v>174</v>
      </c>
      <c r="B35" s="1" t="s">
        <v>219</v>
      </c>
      <c r="C35" s="1" t="s">
        <v>220</v>
      </c>
    </row>
    <row r="36" spans="1:8" hidden="1" x14ac:dyDescent="0.25">
      <c r="A36" s="1" t="s">
        <v>105</v>
      </c>
      <c r="B36" s="1">
        <v>0.95419799999999999</v>
      </c>
      <c r="C36" s="1">
        <v>0.15149499999999999</v>
      </c>
    </row>
    <row r="37" spans="1:8" hidden="1" x14ac:dyDescent="0.25">
      <c r="A37" s="1" t="s">
        <v>140</v>
      </c>
      <c r="B37" s="1">
        <v>0.66216200000000003</v>
      </c>
      <c r="C37" s="1">
        <v>0.172595</v>
      </c>
    </row>
    <row r="38" spans="1:8" hidden="1" x14ac:dyDescent="0.25">
      <c r="A38" s="1" t="s">
        <v>157</v>
      </c>
      <c r="B38" s="1">
        <v>0.38821300000000003</v>
      </c>
      <c r="C38" s="1">
        <v>0.139594</v>
      </c>
    </row>
    <row r="39" spans="1:8" hidden="1" x14ac:dyDescent="0.25">
      <c r="A39" s="1" t="s">
        <v>37</v>
      </c>
      <c r="B39" s="1">
        <v>0.34848499999999999</v>
      </c>
      <c r="C39" s="1">
        <v>0.21405200000000002</v>
      </c>
    </row>
  </sheetData>
  <sheetProtection algorithmName="SHA-512" hashValue="zy8dL0O+utjJnFzEeHZq0X//lgS4AmIz/4tUozrex5dlCntw0cPGW+Fa7BG6rwhPCa//VAFSi4Ae3PCBjEp/lw==" saltValue="35HiE8uM3ab+gpl4vT841w==" spinCount="100000" sheet="1" scenarios="1"/>
  <sortState ref="A36:C55">
    <sortCondition descending="1" ref="B36"/>
  </sortState>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6:K68"/>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212</v>
      </c>
    </row>
    <row r="27" spans="1:1" x14ac:dyDescent="0.25">
      <c r="A27" s="1" t="s">
        <v>326</v>
      </c>
    </row>
    <row r="32" spans="1:1" hidden="1" x14ac:dyDescent="0.25">
      <c r="A32" s="15" t="s">
        <v>175</v>
      </c>
    </row>
    <row r="33" spans="1:11" hidden="1" x14ac:dyDescent="0.25">
      <c r="B33" s="15">
        <v>2009</v>
      </c>
      <c r="C33" s="15">
        <v>2010</v>
      </c>
      <c r="D33" s="15">
        <v>2011</v>
      </c>
      <c r="E33" s="15">
        <v>2012</v>
      </c>
      <c r="F33" s="15">
        <v>2013</v>
      </c>
      <c r="G33" s="15">
        <v>2014</v>
      </c>
    </row>
    <row r="34" spans="1:11" hidden="1" x14ac:dyDescent="0.25">
      <c r="A34" s="1" t="s">
        <v>181</v>
      </c>
      <c r="B34" s="5">
        <v>0.22292279475378066</v>
      </c>
      <c r="C34" s="5">
        <v>0.43686921327471562</v>
      </c>
      <c r="D34" s="5">
        <v>0.47953302344683391</v>
      </c>
      <c r="E34" s="5">
        <v>0.53137346100933169</v>
      </c>
      <c r="F34" s="5">
        <v>0.50435620447980911</v>
      </c>
      <c r="G34" s="5">
        <v>0.62143259310956067</v>
      </c>
      <c r="H34" s="5"/>
      <c r="I34" s="5"/>
      <c r="J34" s="5"/>
      <c r="K34" s="5"/>
    </row>
    <row r="35" spans="1:11" hidden="1" x14ac:dyDescent="0.25">
      <c r="A35" s="1" t="s">
        <v>182</v>
      </c>
      <c r="B35" s="5">
        <v>6.2777839971398963E-2</v>
      </c>
      <c r="C35" s="5">
        <v>7.3065022304146451E-2</v>
      </c>
      <c r="D35" s="5">
        <v>7.2918059265362697E-2</v>
      </c>
      <c r="E35" s="5">
        <v>8.8797234512377393E-2</v>
      </c>
      <c r="F35" s="5">
        <v>9.3427151242121684E-2</v>
      </c>
      <c r="G35" s="5">
        <v>0.11646227564362868</v>
      </c>
      <c r="H35" s="5"/>
      <c r="I35" s="5"/>
      <c r="J35" s="5"/>
      <c r="K35" s="5"/>
    </row>
    <row r="36" spans="1:11" hidden="1" x14ac:dyDescent="0.25">
      <c r="A36" s="1" t="s">
        <v>183</v>
      </c>
      <c r="B36" s="5">
        <v>1.7057569296375266E-2</v>
      </c>
      <c r="C36" s="5">
        <v>0.12487708947885939</v>
      </c>
      <c r="D36" s="5">
        <v>0.10430170889805539</v>
      </c>
      <c r="E36" s="5">
        <v>0.18972115910333515</v>
      </c>
      <c r="F36" s="5">
        <v>0.24907475943745375</v>
      </c>
      <c r="G36" s="5">
        <v>0.13159937888198758</v>
      </c>
      <c r="H36" s="5"/>
      <c r="I36" s="5"/>
      <c r="J36" s="5"/>
      <c r="K36" s="5"/>
    </row>
    <row r="37" spans="1:11" hidden="1" x14ac:dyDescent="0.25">
      <c r="A37" s="1" t="s">
        <v>184</v>
      </c>
      <c r="B37" s="5">
        <v>0.2557427258805513</v>
      </c>
      <c r="C37" s="5">
        <v>0.35993716807539833</v>
      </c>
      <c r="D37" s="5">
        <v>0.3116621983914209</v>
      </c>
      <c r="E37" s="5">
        <v>0.32306116303424687</v>
      </c>
      <c r="F37" s="5">
        <v>0.2576904508123079</v>
      </c>
      <c r="G37" s="5">
        <v>0.23875525957097499</v>
      </c>
      <c r="H37" s="5"/>
      <c r="I37" s="5"/>
      <c r="J37" s="5"/>
      <c r="K37" s="5"/>
    </row>
    <row r="38" spans="1:11" hidden="1" x14ac:dyDescent="0.25">
      <c r="A38" s="1" t="s">
        <v>185</v>
      </c>
      <c r="B38" s="5">
        <v>1.7141248412206159E-2</v>
      </c>
      <c r="C38" s="5">
        <v>3.8655117834245953E-2</v>
      </c>
      <c r="D38" s="5">
        <v>4.1095425359987489E-2</v>
      </c>
      <c r="E38" s="5">
        <v>4.3083351215886939E-2</v>
      </c>
      <c r="F38" s="5">
        <v>4.4621899823408903E-2</v>
      </c>
      <c r="G38" s="5">
        <v>6.8633495178350226E-2</v>
      </c>
      <c r="H38" s="5"/>
      <c r="I38" s="5"/>
      <c r="J38" s="5"/>
      <c r="K38" s="5"/>
    </row>
    <row r="39" spans="1:11" hidden="1" x14ac:dyDescent="0.25">
      <c r="A39" s="1" t="s">
        <v>186</v>
      </c>
      <c r="B39" s="5">
        <v>0.23905915894511762</v>
      </c>
      <c r="C39" s="5">
        <v>0.18810378837691569</v>
      </c>
      <c r="D39" s="5">
        <v>0.32097920705515642</v>
      </c>
      <c r="E39" s="5">
        <v>0.31110016295903287</v>
      </c>
      <c r="F39" s="5">
        <v>0.38453300696091181</v>
      </c>
      <c r="G39" s="5">
        <v>0.45920710240318385</v>
      </c>
      <c r="H39" s="5"/>
      <c r="I39" s="5"/>
      <c r="J39" s="5"/>
      <c r="K39" s="5"/>
    </row>
    <row r="40" spans="1:11" hidden="1" x14ac:dyDescent="0.25">
      <c r="A40" s="1" t="s">
        <v>176</v>
      </c>
      <c r="B40" s="5">
        <v>0.14297502251750555</v>
      </c>
      <c r="C40" s="5">
        <v>0.32509844224721496</v>
      </c>
      <c r="D40" s="5">
        <v>0.35700574693929354</v>
      </c>
      <c r="E40" s="5">
        <v>0.40503543412372972</v>
      </c>
      <c r="F40" s="5">
        <v>0.38704722423631033</v>
      </c>
      <c r="G40" s="5">
        <v>0.48074918841335501</v>
      </c>
      <c r="H40" s="5"/>
      <c r="I40" s="5"/>
      <c r="J40" s="5"/>
      <c r="K40" s="5"/>
    </row>
    <row r="41" spans="1:11" hidden="1" x14ac:dyDescent="0.25">
      <c r="A41" s="1" t="s">
        <v>188</v>
      </c>
      <c r="B41" s="5">
        <v>0.14297502251750555</v>
      </c>
      <c r="C41" s="5">
        <v>0.33514837443757722</v>
      </c>
      <c r="D41" s="5">
        <v>0.36739236742082854</v>
      </c>
      <c r="E41" s="5">
        <v>0.41576984261629207</v>
      </c>
      <c r="F41" s="5">
        <v>0.39662720421595421</v>
      </c>
      <c r="G41" s="5">
        <v>0.49184531091218597</v>
      </c>
      <c r="H41" s="5"/>
      <c r="I41" s="5"/>
      <c r="J41" s="5"/>
      <c r="K41" s="5"/>
    </row>
    <row r="42" spans="1:11" hidden="1" x14ac:dyDescent="0.25">
      <c r="A42" s="1" t="s">
        <v>189</v>
      </c>
      <c r="B42" s="5">
        <v>0.14970731582638466</v>
      </c>
      <c r="C42" s="5">
        <v>0.31816896743949058</v>
      </c>
      <c r="D42" s="5">
        <v>0.34760794532558853</v>
      </c>
      <c r="E42" s="5">
        <v>0.3918500877228468</v>
      </c>
      <c r="F42" s="5">
        <v>0.37666359325869825</v>
      </c>
      <c r="G42" s="5">
        <v>0.46094264585235095</v>
      </c>
      <c r="H42" s="5"/>
      <c r="I42" s="5"/>
      <c r="J42" s="5"/>
      <c r="K42" s="5"/>
    </row>
    <row r="44" spans="1:11" x14ac:dyDescent="0.25">
      <c r="A44" s="15"/>
    </row>
    <row r="45" spans="1:11" x14ac:dyDescent="0.25">
      <c r="B45" s="15"/>
      <c r="C45" s="15"/>
      <c r="D45" s="15"/>
      <c r="E45" s="15"/>
      <c r="F45" s="15"/>
      <c r="G45" s="15"/>
    </row>
    <row r="46" spans="1:11" x14ac:dyDescent="0.25">
      <c r="B46" s="5"/>
      <c r="C46" s="5"/>
      <c r="D46" s="5"/>
      <c r="E46" s="5"/>
      <c r="F46" s="5"/>
      <c r="G46" s="5"/>
    </row>
    <row r="47" spans="1:11" x14ac:dyDescent="0.25">
      <c r="B47" s="5"/>
      <c r="C47" s="5"/>
      <c r="D47" s="5"/>
      <c r="E47" s="5"/>
      <c r="F47" s="5"/>
      <c r="G47" s="5"/>
    </row>
    <row r="48" spans="1:11" x14ac:dyDescent="0.25">
      <c r="B48" s="5"/>
      <c r="C48" s="5"/>
      <c r="D48" s="5"/>
      <c r="E48" s="5"/>
      <c r="F48" s="5"/>
      <c r="G48" s="5"/>
    </row>
    <row r="49" spans="1:11" x14ac:dyDescent="0.25">
      <c r="B49" s="5"/>
      <c r="C49" s="5"/>
      <c r="D49" s="5"/>
      <c r="E49" s="5"/>
      <c r="F49" s="5"/>
      <c r="G49" s="5"/>
    </row>
    <row r="50" spans="1:11" x14ac:dyDescent="0.25">
      <c r="B50" s="5"/>
      <c r="C50" s="5"/>
      <c r="D50" s="5"/>
      <c r="E50" s="5"/>
      <c r="F50" s="5"/>
      <c r="G50" s="5"/>
    </row>
    <row r="51" spans="1:11" x14ac:dyDescent="0.25">
      <c r="B51" s="5"/>
      <c r="C51" s="5"/>
      <c r="D51" s="5"/>
      <c r="E51" s="5"/>
      <c r="F51" s="5"/>
      <c r="G51" s="5"/>
    </row>
    <row r="52" spans="1:11" x14ac:dyDescent="0.25">
      <c r="B52" s="5"/>
      <c r="C52" s="5"/>
      <c r="D52" s="5"/>
      <c r="E52" s="5"/>
      <c r="F52" s="5"/>
      <c r="G52" s="5"/>
    </row>
    <row r="53" spans="1:11" x14ac:dyDescent="0.25">
      <c r="B53" s="5"/>
      <c r="C53" s="5"/>
      <c r="D53" s="5"/>
      <c r="E53" s="5"/>
      <c r="F53" s="5"/>
      <c r="G53" s="5"/>
      <c r="H53" s="5"/>
      <c r="I53" s="5"/>
      <c r="J53" s="5"/>
      <c r="K53" s="5"/>
    </row>
    <row r="54" spans="1:11" x14ac:dyDescent="0.25">
      <c r="B54" s="5"/>
      <c r="C54" s="5"/>
      <c r="D54" s="5"/>
      <c r="E54" s="5"/>
      <c r="F54" s="5"/>
      <c r="G54" s="5"/>
      <c r="H54" s="5"/>
      <c r="I54" s="5"/>
      <c r="J54" s="5"/>
      <c r="K54" s="5"/>
    </row>
    <row r="55" spans="1:11" x14ac:dyDescent="0.25">
      <c r="B55" s="5"/>
      <c r="C55" s="5"/>
      <c r="D55" s="5"/>
      <c r="E55" s="5"/>
      <c r="F55" s="5"/>
      <c r="G55" s="5"/>
      <c r="H55" s="5"/>
      <c r="I55" s="5"/>
      <c r="J55" s="5"/>
      <c r="K55" s="5"/>
    </row>
    <row r="57" spans="1:11" x14ac:dyDescent="0.25">
      <c r="A57" s="15"/>
    </row>
    <row r="58" spans="1:11" x14ac:dyDescent="0.25">
      <c r="B58" s="15"/>
      <c r="C58" s="15"/>
      <c r="D58" s="15"/>
      <c r="E58" s="15"/>
      <c r="F58" s="15"/>
      <c r="G58" s="15"/>
      <c r="H58" s="15"/>
      <c r="I58" s="15"/>
      <c r="J58" s="15"/>
      <c r="K58" s="15"/>
    </row>
    <row r="59" spans="1:11" x14ac:dyDescent="0.25">
      <c r="B59" s="5"/>
      <c r="C59" s="5"/>
      <c r="D59" s="5"/>
      <c r="E59" s="5"/>
      <c r="F59" s="5"/>
      <c r="G59" s="5"/>
      <c r="H59" s="5"/>
      <c r="I59" s="5"/>
      <c r="J59" s="5"/>
      <c r="K59" s="5"/>
    </row>
    <row r="60" spans="1:11" x14ac:dyDescent="0.25">
      <c r="B60" s="5"/>
      <c r="C60" s="5"/>
      <c r="D60" s="5"/>
      <c r="E60" s="5"/>
      <c r="F60" s="5"/>
      <c r="G60" s="5"/>
      <c r="H60" s="5"/>
      <c r="I60" s="5"/>
      <c r="J60" s="5"/>
      <c r="K60" s="5"/>
    </row>
    <row r="61" spans="1:11" x14ac:dyDescent="0.25">
      <c r="B61" s="5"/>
      <c r="C61" s="5"/>
      <c r="D61" s="5"/>
      <c r="E61" s="5"/>
      <c r="F61" s="5"/>
      <c r="G61" s="5"/>
      <c r="H61" s="5"/>
      <c r="I61" s="5"/>
      <c r="J61" s="5"/>
      <c r="K61" s="5"/>
    </row>
    <row r="62" spans="1:11" x14ac:dyDescent="0.25">
      <c r="B62" s="5"/>
      <c r="C62" s="5"/>
      <c r="D62" s="5"/>
      <c r="E62" s="5"/>
      <c r="F62" s="5"/>
      <c r="G62" s="5"/>
      <c r="H62" s="5"/>
      <c r="I62" s="5"/>
      <c r="J62" s="5"/>
      <c r="K62" s="5"/>
    </row>
    <row r="63" spans="1:11" x14ac:dyDescent="0.25">
      <c r="B63" s="5"/>
      <c r="C63" s="5"/>
      <c r="D63" s="5"/>
      <c r="E63" s="5"/>
      <c r="F63" s="5"/>
      <c r="G63" s="5"/>
      <c r="H63" s="5"/>
      <c r="I63" s="5"/>
      <c r="J63" s="5"/>
      <c r="K63" s="5"/>
    </row>
    <row r="64" spans="1:11" x14ac:dyDescent="0.25">
      <c r="B64" s="5"/>
      <c r="C64" s="5"/>
      <c r="D64" s="5"/>
      <c r="E64" s="5"/>
      <c r="F64" s="5"/>
      <c r="G64" s="5"/>
      <c r="H64" s="5"/>
      <c r="I64" s="5"/>
      <c r="J64" s="5"/>
      <c r="K64" s="5"/>
    </row>
    <row r="65" spans="2:11" x14ac:dyDescent="0.25">
      <c r="B65" s="5"/>
      <c r="C65" s="5"/>
      <c r="D65" s="5"/>
      <c r="E65" s="5"/>
      <c r="F65" s="5"/>
      <c r="G65" s="5"/>
      <c r="H65" s="5"/>
      <c r="I65" s="5"/>
      <c r="J65" s="5"/>
      <c r="K65" s="5"/>
    </row>
    <row r="66" spans="2:11" x14ac:dyDescent="0.25">
      <c r="B66" s="5"/>
      <c r="C66" s="5"/>
      <c r="D66" s="5"/>
      <c r="E66" s="5"/>
      <c r="F66" s="5"/>
      <c r="G66" s="5"/>
      <c r="H66" s="5"/>
      <c r="I66" s="5"/>
      <c r="J66" s="5"/>
      <c r="K66" s="5"/>
    </row>
    <row r="67" spans="2:11" x14ac:dyDescent="0.25">
      <c r="B67" s="5"/>
      <c r="C67" s="5"/>
      <c r="D67" s="5"/>
      <c r="E67" s="5"/>
      <c r="F67" s="5"/>
      <c r="G67" s="5"/>
      <c r="H67" s="5"/>
      <c r="I67" s="5"/>
      <c r="J67" s="5"/>
      <c r="K67" s="5"/>
    </row>
    <row r="68" spans="2:11" x14ac:dyDescent="0.25">
      <c r="B68" s="5"/>
      <c r="C68" s="5"/>
      <c r="D68" s="5"/>
      <c r="E68" s="5"/>
      <c r="F68" s="5"/>
      <c r="G68" s="5"/>
      <c r="H68" s="5"/>
      <c r="I68" s="5"/>
      <c r="J68" s="5"/>
      <c r="K68" s="5"/>
    </row>
  </sheetData>
  <sheetProtection algorithmName="SHA-512" hashValue="oW+qiQrHSkNg/VMPowrWKVQd3fbXSYO0yy2tG/Cd2+/6ZujqrKkkL7ulpHmlND8pM+0dcnA8Nl/VRUev7h0Zsw==" saltValue="em0wABUdV63Uki5cur7m6A==" spinCount="100000" sheet="1" objects="1" scenarios="1"/>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6:F40"/>
  <sheetViews>
    <sheetView showGridLines="0" showRowColHeaders="0" zoomScale="70" zoomScaleNormal="70" workbookViewId="0">
      <selection sqref="A1:D1"/>
    </sheetView>
  </sheetViews>
  <sheetFormatPr defaultRowHeight="15.75" x14ac:dyDescent="0.25"/>
  <cols>
    <col min="1" max="1" width="9" style="1"/>
    <col min="2" max="2" width="6.375" style="1" bestFit="1" customWidth="1"/>
    <col min="3" max="3" width="5.875" style="1" bestFit="1" customWidth="1"/>
    <col min="4" max="4" width="5.75" style="1" bestFit="1" customWidth="1"/>
    <col min="5" max="16384" width="9" style="1"/>
  </cols>
  <sheetData>
    <row r="26" spans="1:6" ht="15.75" customHeight="1" x14ac:dyDescent="0.25">
      <c r="A26" s="1" t="s">
        <v>212</v>
      </c>
    </row>
    <row r="27" spans="1:6" x14ac:dyDescent="0.25">
      <c r="A27" s="1" t="s">
        <v>320</v>
      </c>
    </row>
    <row r="29" spans="1:6" hidden="1" x14ac:dyDescent="0.25">
      <c r="A29" s="1" t="s">
        <v>174</v>
      </c>
      <c r="B29" s="1" t="s">
        <v>213</v>
      </c>
      <c r="C29" s="1" t="s">
        <v>214</v>
      </c>
      <c r="D29" s="1" t="s">
        <v>215</v>
      </c>
      <c r="E29" s="17" t="s">
        <v>216</v>
      </c>
      <c r="F29" s="17" t="s">
        <v>217</v>
      </c>
    </row>
    <row r="30" spans="1:6" hidden="1" x14ac:dyDescent="0.25">
      <c r="A30" s="1" t="s">
        <v>140</v>
      </c>
      <c r="B30" s="14">
        <v>0.79104477611940294</v>
      </c>
      <c r="C30" s="1">
        <v>0.64156622859932777</v>
      </c>
      <c r="D30" s="1">
        <v>0.9469133008563908</v>
      </c>
      <c r="E30" s="18">
        <f t="shared" ref="E30:E33" si="0">B30-C30</f>
        <v>0.14947854752007517</v>
      </c>
      <c r="F30" s="18">
        <f t="shared" ref="F30:F33" si="1">D30-B30</f>
        <v>0.15586852473698787</v>
      </c>
    </row>
    <row r="31" spans="1:6" hidden="1" x14ac:dyDescent="0.25">
      <c r="A31" s="1" t="s">
        <v>37</v>
      </c>
      <c r="B31" s="14">
        <v>0.37878787878787878</v>
      </c>
      <c r="C31" s="1">
        <v>0.25510204081632654</v>
      </c>
      <c r="D31" s="1">
        <v>0.57471264367816088</v>
      </c>
      <c r="E31" s="18">
        <f t="shared" si="0"/>
        <v>0.12368583797155225</v>
      </c>
      <c r="F31" s="18">
        <f t="shared" si="1"/>
        <v>0.1959247648902821</v>
      </c>
    </row>
    <row r="32" spans="1:6" hidden="1" x14ac:dyDescent="0.25">
      <c r="A32" s="1" t="s">
        <v>105</v>
      </c>
      <c r="B32" s="1">
        <v>0.20146520146520147</v>
      </c>
      <c r="C32" s="1">
        <v>0.15068493150684931</v>
      </c>
      <c r="D32" s="1">
        <v>0.26829268292682928</v>
      </c>
      <c r="E32" s="18">
        <f t="shared" si="0"/>
        <v>5.0780269958352164E-2</v>
      </c>
      <c r="F32" s="18">
        <f t="shared" si="1"/>
        <v>6.6827481461627813E-2</v>
      </c>
    </row>
    <row r="33" spans="1:6" hidden="1" x14ac:dyDescent="0.25">
      <c r="A33" s="1" t="s">
        <v>157</v>
      </c>
      <c r="B33" s="1">
        <v>6.5217391304347824E-2</v>
      </c>
      <c r="C33" s="1">
        <v>4.8648648648648651E-2</v>
      </c>
      <c r="D33" s="1">
        <v>8.5443037974683542E-2</v>
      </c>
      <c r="E33" s="18">
        <f t="shared" si="0"/>
        <v>1.6568742655699173E-2</v>
      </c>
      <c r="F33" s="18">
        <f t="shared" si="1"/>
        <v>2.0225646670335717E-2</v>
      </c>
    </row>
    <row r="34" spans="1:6" x14ac:dyDescent="0.25">
      <c r="E34" s="18"/>
      <c r="F34" s="18"/>
    </row>
    <row r="35" spans="1:6" x14ac:dyDescent="0.25">
      <c r="E35" s="18"/>
      <c r="F35" s="18"/>
    </row>
    <row r="36" spans="1:6" x14ac:dyDescent="0.25">
      <c r="E36" s="18"/>
      <c r="F36" s="18"/>
    </row>
    <row r="37" spans="1:6" x14ac:dyDescent="0.25">
      <c r="E37" s="18"/>
      <c r="F37" s="18"/>
    </row>
    <row r="38" spans="1:6" x14ac:dyDescent="0.25">
      <c r="E38" s="18"/>
      <c r="F38" s="18"/>
    </row>
    <row r="39" spans="1:6" x14ac:dyDescent="0.25">
      <c r="E39" s="18"/>
      <c r="F39" s="18"/>
    </row>
    <row r="40" spans="1:6" x14ac:dyDescent="0.25">
      <c r="E40" s="18"/>
      <c r="F40" s="18"/>
    </row>
  </sheetData>
  <sheetProtection algorithmName="SHA-512" hashValue="5qnwmP3jLKTjnCVEWmC21dYq1OwoSRp2PiOxEDqayP2C3FluZd7iX6dt+82n5wSz1lmuXAzuNOp3Ev9mZKDmeQ==" saltValue="kV/NxzpJZMdFbrxOXcbBzQ==" spinCount="100000" sheet="1" objects="1" scenarios="1"/>
  <sortState ref="A30:F50">
    <sortCondition descending="1" ref="B30"/>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6:F39"/>
  <sheetViews>
    <sheetView showGridLines="0" showRowColHeaders="0" zoomScale="70" zoomScaleNormal="70" workbookViewId="0"/>
  </sheetViews>
  <sheetFormatPr defaultRowHeight="15.75" x14ac:dyDescent="0.25"/>
  <cols>
    <col min="1" max="16384" width="9" style="1"/>
  </cols>
  <sheetData>
    <row r="26" spans="1:6" x14ac:dyDescent="0.25">
      <c r="A26" s="20" t="s">
        <v>192</v>
      </c>
    </row>
    <row r="27" spans="1:6" x14ac:dyDescent="0.25">
      <c r="A27" s="20" t="s">
        <v>318</v>
      </c>
    </row>
    <row r="28" spans="1:6" x14ac:dyDescent="0.25">
      <c r="F28" s="20"/>
    </row>
    <row r="30" spans="1:6" hidden="1" x14ac:dyDescent="0.25">
      <c r="B30" s="1" t="s">
        <v>218</v>
      </c>
    </row>
    <row r="31" spans="1:6" hidden="1" x14ac:dyDescent="0.25">
      <c r="A31" s="1" t="s">
        <v>145</v>
      </c>
      <c r="B31" s="14">
        <v>0.22222222222222221</v>
      </c>
      <c r="E31" s="70"/>
    </row>
    <row r="32" spans="1:6" hidden="1" x14ac:dyDescent="0.25">
      <c r="A32" s="1" t="s">
        <v>105</v>
      </c>
      <c r="B32" s="1">
        <v>0.4175824175824176</v>
      </c>
      <c r="E32" s="70"/>
    </row>
    <row r="33" spans="1:5" hidden="1" x14ac:dyDescent="0.25">
      <c r="A33" s="1" t="s">
        <v>37</v>
      </c>
      <c r="B33" s="1">
        <v>0.4621212121212121</v>
      </c>
      <c r="E33" s="70"/>
    </row>
    <row r="34" spans="1:5" hidden="1" x14ac:dyDescent="0.25">
      <c r="A34" s="1" t="s">
        <v>157</v>
      </c>
      <c r="B34" s="14">
        <v>0.65217391304347827</v>
      </c>
      <c r="E34" s="70"/>
    </row>
    <row r="35" spans="1:5" hidden="1" x14ac:dyDescent="0.25">
      <c r="A35" s="1" t="s">
        <v>50</v>
      </c>
      <c r="B35" s="14">
        <v>0.75</v>
      </c>
      <c r="E35" s="70"/>
    </row>
    <row r="36" spans="1:5" hidden="1" x14ac:dyDescent="0.25">
      <c r="A36" s="1" t="s">
        <v>140</v>
      </c>
      <c r="B36" s="14">
        <v>0.75621890547263682</v>
      </c>
      <c r="E36" s="70"/>
    </row>
    <row r="37" spans="1:5" hidden="1" x14ac:dyDescent="0.25">
      <c r="A37" s="1" t="s">
        <v>141</v>
      </c>
      <c r="B37" s="14">
        <v>0.97</v>
      </c>
      <c r="E37" s="70"/>
    </row>
    <row r="38" spans="1:5" hidden="1" x14ac:dyDescent="0.25">
      <c r="B38" s="14"/>
      <c r="E38" s="70"/>
    </row>
    <row r="39" spans="1:5" x14ac:dyDescent="0.25">
      <c r="B39" s="14"/>
      <c r="E39" s="70"/>
    </row>
  </sheetData>
  <sheetProtection algorithmName="SHA-512" hashValue="r3Sbieu0RoKBJenqJ9xgy2P7VpytGciqihrFqW062TedahWuwAHH0dDwJZfsXpKWMzstFJu+pdlKpqrqQKXrCQ==" saltValue="o5c6KeK4G1lPY7qv0hqwHw==" spinCount="100000" sheet="1" scenarios="1"/>
  <sortState ref="A31:B50">
    <sortCondition ref="B31"/>
  </sortState>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6:K79"/>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1" x14ac:dyDescent="0.25">
      <c r="A26" s="1" t="s">
        <v>212</v>
      </c>
    </row>
    <row r="27" spans="1:11" x14ac:dyDescent="0.25">
      <c r="A27" s="1" t="s">
        <v>326</v>
      </c>
    </row>
    <row r="30" spans="1:11" hidden="1" x14ac:dyDescent="0.25">
      <c r="A30" s="15" t="s">
        <v>178</v>
      </c>
    </row>
    <row r="31" spans="1:11" hidden="1" x14ac:dyDescent="0.25">
      <c r="B31" s="15">
        <v>2005</v>
      </c>
      <c r="C31" s="15">
        <v>2006</v>
      </c>
      <c r="D31" s="15">
        <v>2007</v>
      </c>
      <c r="E31" s="15">
        <v>2008</v>
      </c>
      <c r="F31" s="15">
        <v>2009</v>
      </c>
      <c r="G31" s="15">
        <v>2010</v>
      </c>
      <c r="H31" s="15">
        <v>2011</v>
      </c>
      <c r="I31" s="15">
        <v>2012</v>
      </c>
      <c r="J31" s="15">
        <v>2013</v>
      </c>
      <c r="K31" s="15">
        <v>2014</v>
      </c>
    </row>
    <row r="32" spans="1:11" hidden="1" x14ac:dyDescent="0.25">
      <c r="A32" s="1" t="s">
        <v>181</v>
      </c>
      <c r="B32" s="5" t="s">
        <v>0</v>
      </c>
      <c r="C32" s="5" t="s">
        <v>0</v>
      </c>
      <c r="D32" s="5">
        <v>0.27923354133547557</v>
      </c>
      <c r="E32" s="5">
        <v>0.40017525142224558</v>
      </c>
      <c r="F32" s="5">
        <v>0.42312316676796236</v>
      </c>
      <c r="G32" s="5">
        <v>0.56751324327291741</v>
      </c>
      <c r="H32" s="5">
        <v>0.54940455160409141</v>
      </c>
      <c r="I32" s="5">
        <v>0.64469302282471164</v>
      </c>
      <c r="J32" s="5">
        <v>0.65794619521485187</v>
      </c>
      <c r="K32" s="5">
        <v>0.68694290379349554</v>
      </c>
    </row>
    <row r="33" spans="1:11" hidden="1" x14ac:dyDescent="0.25">
      <c r="A33" s="1" t="s">
        <v>182</v>
      </c>
      <c r="B33" s="5" t="s">
        <v>0</v>
      </c>
      <c r="C33" s="5" t="s">
        <v>0</v>
      </c>
      <c r="D33" s="5">
        <v>5.330852199541241E-2</v>
      </c>
      <c r="E33" s="5">
        <v>0.10711675656864451</v>
      </c>
      <c r="F33" s="5">
        <v>0.12419752359595063</v>
      </c>
      <c r="G33" s="5">
        <v>0.15353186076713823</v>
      </c>
      <c r="H33" s="5">
        <v>0.10608292314531635</v>
      </c>
      <c r="I33" s="5">
        <v>0.13201651243114246</v>
      </c>
      <c r="J33" s="5">
        <v>0.15031942375097809</v>
      </c>
      <c r="K33" s="5">
        <v>0.15131009182207925</v>
      </c>
    </row>
    <row r="34" spans="1:11" hidden="1" x14ac:dyDescent="0.25">
      <c r="A34" s="1" t="s">
        <v>183</v>
      </c>
      <c r="B34" s="5" t="s">
        <v>0</v>
      </c>
      <c r="C34" s="5" t="s">
        <v>0</v>
      </c>
      <c r="D34" s="5">
        <v>9.5323741007194249E-2</v>
      </c>
      <c r="E34" s="5">
        <v>0.20816326530612245</v>
      </c>
      <c r="F34" s="5">
        <v>0.21461187214611871</v>
      </c>
      <c r="G34" s="5">
        <v>0.26647083508182962</v>
      </c>
      <c r="H34" s="5">
        <v>0.11893203883495146</v>
      </c>
      <c r="I34" s="5">
        <v>0.15125717679667391</v>
      </c>
      <c r="J34" s="5">
        <v>0.1683323535175387</v>
      </c>
      <c r="K34" s="5">
        <v>0.17391304347826086</v>
      </c>
    </row>
    <row r="35" spans="1:11" hidden="1" x14ac:dyDescent="0.25">
      <c r="A35" s="1" t="s">
        <v>184</v>
      </c>
      <c r="B35" s="5" t="s">
        <v>0</v>
      </c>
      <c r="C35" s="5" t="s">
        <v>0</v>
      </c>
      <c r="D35" s="5">
        <v>0.30686962797716683</v>
      </c>
      <c r="E35" s="5">
        <v>0.33099231854522654</v>
      </c>
      <c r="F35" s="5">
        <v>0.36727049431992631</v>
      </c>
      <c r="G35" s="5">
        <v>0.38017720378435199</v>
      </c>
      <c r="H35" s="5">
        <v>0.4274710031579258</v>
      </c>
      <c r="I35" s="5">
        <v>0.43180568020613186</v>
      </c>
      <c r="J35" s="5">
        <v>0.39869839268820911</v>
      </c>
      <c r="K35" s="5">
        <v>0.42237424097831383</v>
      </c>
    </row>
    <row r="36" spans="1:11" hidden="1" x14ac:dyDescent="0.25">
      <c r="A36" s="1" t="s">
        <v>185</v>
      </c>
      <c r="B36" s="5" t="s">
        <v>0</v>
      </c>
      <c r="C36" s="5" t="s">
        <v>0</v>
      </c>
      <c r="D36" s="5">
        <v>9.6459119616135944E-2</v>
      </c>
      <c r="E36" s="5">
        <v>0.21957432566741647</v>
      </c>
      <c r="F36" s="5">
        <v>0.25848917623799972</v>
      </c>
      <c r="G36" s="5">
        <v>0.25749052983571563</v>
      </c>
      <c r="H36" s="5">
        <v>0.27391580940559979</v>
      </c>
      <c r="I36" s="5">
        <v>0.35509491944882832</v>
      </c>
      <c r="J36" s="5">
        <v>0.30126473520415525</v>
      </c>
      <c r="K36" s="5">
        <v>0.25580926489686001</v>
      </c>
    </row>
    <row r="37" spans="1:11" hidden="1" x14ac:dyDescent="0.25">
      <c r="A37" s="1" t="s">
        <v>186</v>
      </c>
      <c r="B37" s="5" t="s">
        <v>0</v>
      </c>
      <c r="C37" s="5" t="s">
        <v>0</v>
      </c>
      <c r="D37" s="5">
        <v>0.33666279238704055</v>
      </c>
      <c r="E37" s="5">
        <v>0.58514391829155066</v>
      </c>
      <c r="F37" s="5">
        <v>0.56779541446208115</v>
      </c>
      <c r="G37" s="5">
        <v>0.5635564449844549</v>
      </c>
      <c r="H37" s="5">
        <v>0.56205513603352963</v>
      </c>
      <c r="I37" s="5">
        <v>0.61493180186647523</v>
      </c>
      <c r="J37" s="5">
        <v>0.67402253868174078</v>
      </c>
      <c r="K37" s="5">
        <v>0.67210558758475647</v>
      </c>
    </row>
    <row r="38" spans="1:11" hidden="1" x14ac:dyDescent="0.25">
      <c r="A38" s="1" t="s">
        <v>176</v>
      </c>
      <c r="B38" s="5" t="s">
        <v>0</v>
      </c>
      <c r="C38" s="5" t="s">
        <v>0</v>
      </c>
      <c r="D38" s="5">
        <v>0.20994490360359119</v>
      </c>
      <c r="E38" s="5">
        <v>0.31822073518311983</v>
      </c>
      <c r="F38" s="5">
        <v>0.33913037924049705</v>
      </c>
      <c r="G38" s="5">
        <v>0.45200461491803134</v>
      </c>
      <c r="H38" s="5">
        <v>0.42795715147857571</v>
      </c>
      <c r="I38" s="5">
        <v>0.50951118101011128</v>
      </c>
      <c r="J38" s="5">
        <v>0.52373900570599918</v>
      </c>
      <c r="K38" s="5">
        <v>0.54701215587820329</v>
      </c>
    </row>
    <row r="39" spans="1:11" hidden="1" x14ac:dyDescent="0.25">
      <c r="A39" s="1" t="s">
        <v>188</v>
      </c>
      <c r="B39" s="5" t="s">
        <v>0</v>
      </c>
      <c r="C39" s="5" t="s">
        <v>0</v>
      </c>
      <c r="D39" s="5">
        <v>0.2148003588560238</v>
      </c>
      <c r="E39" s="5">
        <v>0.321916335944263</v>
      </c>
      <c r="F39" s="5">
        <v>0.34182462004318726</v>
      </c>
      <c r="G39" s="5">
        <v>0.45826589444019855</v>
      </c>
      <c r="H39" s="5">
        <v>0.43252238116608088</v>
      </c>
      <c r="I39" s="5">
        <v>0.5136513134978884</v>
      </c>
      <c r="J39" s="5">
        <v>0.52954903258791952</v>
      </c>
      <c r="K39" s="5">
        <v>0.55450186735017504</v>
      </c>
    </row>
    <row r="40" spans="1:11" hidden="1" x14ac:dyDescent="0.25">
      <c r="A40" s="1" t="s">
        <v>189</v>
      </c>
      <c r="B40" s="5" t="s">
        <v>0</v>
      </c>
      <c r="C40" s="5" t="s">
        <v>0</v>
      </c>
      <c r="D40" s="5">
        <v>0.21412069353913313</v>
      </c>
      <c r="E40" s="5">
        <v>0.32085222508283401</v>
      </c>
      <c r="F40" s="5">
        <v>0.34322302705227076</v>
      </c>
      <c r="G40" s="5">
        <v>0.44545682772469236</v>
      </c>
      <c r="H40" s="5">
        <v>0.42277399933298487</v>
      </c>
      <c r="I40" s="5">
        <v>0.49514467477543755</v>
      </c>
      <c r="J40" s="5">
        <v>0.50845505723991002</v>
      </c>
      <c r="K40" s="5">
        <v>0.5319597375503522</v>
      </c>
    </row>
    <row r="41" spans="1:11" hidden="1" x14ac:dyDescent="0.25"/>
    <row r="42" spans="1:11" x14ac:dyDescent="0.25">
      <c r="A42" s="15"/>
    </row>
    <row r="43" spans="1:11" x14ac:dyDescent="0.25">
      <c r="B43" s="15"/>
      <c r="C43" s="15"/>
      <c r="D43" s="15"/>
      <c r="E43" s="15"/>
      <c r="F43" s="15"/>
      <c r="G43" s="15"/>
    </row>
    <row r="44" spans="1:11" x14ac:dyDescent="0.25">
      <c r="B44" s="5"/>
      <c r="C44" s="5"/>
      <c r="D44" s="5"/>
      <c r="E44" s="5"/>
      <c r="F44" s="5"/>
      <c r="G44" s="5"/>
      <c r="H44" s="5"/>
      <c r="I44" s="5"/>
      <c r="J44" s="5"/>
      <c r="K44" s="5"/>
    </row>
    <row r="45" spans="1:11" x14ac:dyDescent="0.25">
      <c r="B45" s="5"/>
      <c r="C45" s="5"/>
      <c r="D45" s="5"/>
      <c r="E45" s="5"/>
      <c r="F45" s="5"/>
      <c r="G45" s="5"/>
      <c r="H45" s="5"/>
      <c r="I45" s="5"/>
      <c r="J45" s="5"/>
      <c r="K45" s="5"/>
    </row>
    <row r="46" spans="1:11" x14ac:dyDescent="0.25">
      <c r="B46" s="5"/>
      <c r="C46" s="5"/>
      <c r="D46" s="5"/>
      <c r="E46" s="5"/>
      <c r="F46" s="5"/>
      <c r="G46" s="5"/>
      <c r="H46" s="5"/>
      <c r="I46" s="5"/>
      <c r="J46" s="5"/>
      <c r="K46" s="5"/>
    </row>
    <row r="47" spans="1:11" x14ac:dyDescent="0.25">
      <c r="B47" s="5"/>
      <c r="C47" s="5"/>
      <c r="D47" s="5"/>
      <c r="E47" s="5"/>
      <c r="F47" s="5"/>
      <c r="G47" s="5"/>
      <c r="H47" s="5"/>
      <c r="I47" s="5"/>
      <c r="J47" s="5"/>
      <c r="K47" s="5"/>
    </row>
    <row r="48" spans="1:11" x14ac:dyDescent="0.25">
      <c r="B48" s="5"/>
      <c r="C48" s="5"/>
      <c r="D48" s="5"/>
      <c r="E48" s="5"/>
      <c r="F48" s="5"/>
      <c r="G48" s="5"/>
      <c r="H48" s="5"/>
      <c r="I48" s="5"/>
      <c r="J48" s="5"/>
      <c r="K48" s="5"/>
    </row>
    <row r="49" spans="1:11" x14ac:dyDescent="0.25">
      <c r="B49" s="5"/>
      <c r="C49" s="5"/>
      <c r="D49" s="5"/>
      <c r="E49" s="5"/>
      <c r="F49" s="5"/>
      <c r="G49" s="5"/>
      <c r="H49" s="5"/>
      <c r="I49" s="5"/>
      <c r="J49" s="5"/>
      <c r="K49" s="5"/>
    </row>
    <row r="50" spans="1:11" x14ac:dyDescent="0.25">
      <c r="B50" s="5"/>
      <c r="C50" s="5"/>
      <c r="D50" s="5"/>
      <c r="E50" s="5"/>
      <c r="F50" s="5"/>
      <c r="G50" s="5"/>
      <c r="H50" s="5"/>
      <c r="I50" s="5"/>
      <c r="J50" s="5"/>
      <c r="K50" s="5"/>
    </row>
    <row r="51" spans="1:11" x14ac:dyDescent="0.25">
      <c r="B51" s="5"/>
      <c r="C51" s="5"/>
      <c r="D51" s="5"/>
      <c r="E51" s="5"/>
      <c r="F51" s="5"/>
      <c r="G51" s="5"/>
      <c r="H51" s="5"/>
      <c r="I51" s="5"/>
      <c r="J51" s="5"/>
      <c r="K51" s="5"/>
    </row>
    <row r="52" spans="1:11" x14ac:dyDescent="0.25">
      <c r="B52" s="5"/>
      <c r="C52" s="5"/>
      <c r="D52" s="5"/>
      <c r="E52" s="5"/>
      <c r="F52" s="5"/>
      <c r="G52" s="5"/>
      <c r="H52" s="5"/>
      <c r="I52" s="5"/>
      <c r="J52" s="5"/>
      <c r="K52" s="5"/>
    </row>
    <row r="53" spans="1:11" x14ac:dyDescent="0.25">
      <c r="B53" s="5"/>
      <c r="C53" s="5"/>
      <c r="D53" s="5"/>
      <c r="E53" s="5"/>
      <c r="F53" s="5"/>
      <c r="G53" s="5"/>
      <c r="H53" s="5"/>
      <c r="I53" s="5"/>
      <c r="J53" s="5"/>
      <c r="K53" s="5"/>
    </row>
    <row r="55" spans="1:11" x14ac:dyDescent="0.25">
      <c r="A55" s="15"/>
    </row>
    <row r="56" spans="1:11" x14ac:dyDescent="0.25">
      <c r="B56" s="15"/>
      <c r="C56" s="15"/>
      <c r="D56" s="15"/>
      <c r="E56" s="15"/>
      <c r="F56" s="15"/>
      <c r="G56" s="15"/>
    </row>
    <row r="57" spans="1:11" x14ac:dyDescent="0.25">
      <c r="B57" s="5"/>
      <c r="C57" s="5"/>
      <c r="D57" s="5"/>
      <c r="E57" s="5"/>
      <c r="F57" s="5"/>
      <c r="G57" s="5"/>
    </row>
    <row r="58" spans="1:11" x14ac:dyDescent="0.25">
      <c r="B58" s="5"/>
      <c r="C58" s="5"/>
      <c r="D58" s="5"/>
      <c r="E58" s="5"/>
      <c r="F58" s="5"/>
      <c r="G58" s="5"/>
    </row>
    <row r="59" spans="1:11" x14ac:dyDescent="0.25">
      <c r="B59" s="5"/>
      <c r="C59" s="5"/>
      <c r="D59" s="5"/>
      <c r="E59" s="5"/>
      <c r="F59" s="5"/>
      <c r="G59" s="5"/>
    </row>
    <row r="60" spans="1:11" x14ac:dyDescent="0.25">
      <c r="B60" s="5"/>
      <c r="C60" s="5"/>
      <c r="D60" s="5"/>
      <c r="E60" s="5"/>
      <c r="F60" s="5"/>
      <c r="G60" s="5"/>
    </row>
    <row r="61" spans="1:11" x14ac:dyDescent="0.25">
      <c r="B61" s="5"/>
      <c r="C61" s="5"/>
      <c r="D61" s="5"/>
      <c r="E61" s="5"/>
      <c r="F61" s="5"/>
      <c r="G61" s="5"/>
    </row>
    <row r="62" spans="1:11" x14ac:dyDescent="0.25">
      <c r="B62" s="5"/>
      <c r="C62" s="5"/>
      <c r="D62" s="5"/>
      <c r="E62" s="5"/>
      <c r="F62" s="5"/>
      <c r="G62" s="5"/>
    </row>
    <row r="63" spans="1:11" x14ac:dyDescent="0.25">
      <c r="B63" s="5"/>
      <c r="C63" s="5"/>
      <c r="D63" s="5"/>
      <c r="E63" s="5"/>
      <c r="F63" s="5"/>
      <c r="G63" s="5"/>
    </row>
    <row r="64" spans="1:11" x14ac:dyDescent="0.25">
      <c r="B64" s="5"/>
      <c r="C64" s="5"/>
      <c r="D64" s="5"/>
      <c r="E64" s="5"/>
      <c r="F64" s="5"/>
      <c r="G64" s="5"/>
      <c r="H64" s="5"/>
      <c r="I64" s="5"/>
      <c r="J64" s="5"/>
      <c r="K64" s="5"/>
    </row>
    <row r="65" spans="1:11" x14ac:dyDescent="0.25">
      <c r="B65" s="5"/>
      <c r="C65" s="5"/>
      <c r="D65" s="5"/>
      <c r="E65" s="5"/>
      <c r="F65" s="5"/>
      <c r="G65" s="5"/>
      <c r="H65" s="5"/>
      <c r="I65" s="5"/>
      <c r="J65" s="5"/>
      <c r="K65" s="5"/>
    </row>
    <row r="66" spans="1:11" x14ac:dyDescent="0.25">
      <c r="B66" s="5"/>
      <c r="C66" s="5"/>
      <c r="D66" s="5"/>
      <c r="E66" s="5"/>
      <c r="F66" s="5"/>
      <c r="G66" s="5"/>
      <c r="H66" s="5"/>
      <c r="I66" s="5"/>
      <c r="J66" s="5"/>
      <c r="K66" s="5"/>
    </row>
    <row r="68" spans="1:11" x14ac:dyDescent="0.25">
      <c r="A68" s="15"/>
    </row>
    <row r="69" spans="1:11" x14ac:dyDescent="0.25">
      <c r="B69" s="15"/>
      <c r="C69" s="15"/>
      <c r="D69" s="15"/>
      <c r="E69" s="15"/>
      <c r="F69" s="15"/>
      <c r="G69" s="15"/>
      <c r="H69" s="15"/>
      <c r="I69" s="15"/>
      <c r="J69" s="15"/>
      <c r="K69" s="15"/>
    </row>
    <row r="70" spans="1:11" x14ac:dyDescent="0.25">
      <c r="B70" s="5"/>
      <c r="C70" s="5"/>
      <c r="D70" s="5"/>
      <c r="E70" s="5"/>
      <c r="F70" s="5"/>
      <c r="G70" s="5"/>
      <c r="H70" s="5"/>
      <c r="I70" s="5"/>
      <c r="J70" s="5"/>
      <c r="K70" s="5"/>
    </row>
    <row r="71" spans="1:11" x14ac:dyDescent="0.25">
      <c r="B71" s="5"/>
      <c r="C71" s="5"/>
      <c r="D71" s="5"/>
      <c r="E71" s="5"/>
      <c r="F71" s="5"/>
      <c r="G71" s="5"/>
      <c r="H71" s="5"/>
      <c r="I71" s="5"/>
      <c r="J71" s="5"/>
      <c r="K71" s="5"/>
    </row>
    <row r="72" spans="1:11" x14ac:dyDescent="0.25">
      <c r="B72" s="5"/>
      <c r="C72" s="5"/>
      <c r="D72" s="5"/>
      <c r="E72" s="5"/>
      <c r="F72" s="5"/>
      <c r="G72" s="5"/>
      <c r="H72" s="5"/>
      <c r="I72" s="5"/>
      <c r="J72" s="5"/>
      <c r="K72" s="5"/>
    </row>
    <row r="73" spans="1:11" x14ac:dyDescent="0.25">
      <c r="B73" s="5"/>
      <c r="C73" s="5"/>
      <c r="D73" s="5"/>
      <c r="E73" s="5"/>
      <c r="F73" s="5"/>
      <c r="G73" s="5"/>
      <c r="H73" s="5"/>
      <c r="I73" s="5"/>
      <c r="J73" s="5"/>
      <c r="K73" s="5"/>
    </row>
    <row r="74" spans="1:11" x14ac:dyDescent="0.25">
      <c r="B74" s="5"/>
      <c r="C74" s="5"/>
      <c r="D74" s="5"/>
      <c r="E74" s="5"/>
      <c r="F74" s="5"/>
      <c r="G74" s="5"/>
      <c r="H74" s="5"/>
      <c r="I74" s="5"/>
      <c r="J74" s="5"/>
      <c r="K74" s="5"/>
    </row>
    <row r="75" spans="1:11" x14ac:dyDescent="0.25">
      <c r="B75" s="5"/>
      <c r="C75" s="5"/>
      <c r="D75" s="5"/>
      <c r="E75" s="5"/>
      <c r="F75" s="5"/>
      <c r="G75" s="5"/>
      <c r="H75" s="5"/>
      <c r="I75" s="5"/>
      <c r="J75" s="5"/>
      <c r="K75" s="5"/>
    </row>
    <row r="76" spans="1:11" x14ac:dyDescent="0.25">
      <c r="B76" s="5"/>
      <c r="C76" s="5"/>
      <c r="D76" s="5"/>
      <c r="E76" s="5"/>
      <c r="F76" s="5"/>
      <c r="G76" s="5"/>
      <c r="H76" s="5"/>
      <c r="I76" s="5"/>
      <c r="J76" s="5"/>
      <c r="K76" s="5"/>
    </row>
    <row r="77" spans="1:11" x14ac:dyDescent="0.25">
      <c r="B77" s="5"/>
      <c r="C77" s="5"/>
      <c r="D77" s="5"/>
      <c r="E77" s="5"/>
      <c r="F77" s="5"/>
      <c r="G77" s="5"/>
      <c r="H77" s="5"/>
      <c r="I77" s="5"/>
      <c r="J77" s="5"/>
      <c r="K77" s="5"/>
    </row>
    <row r="78" spans="1:11" x14ac:dyDescent="0.25">
      <c r="B78" s="5"/>
      <c r="C78" s="5"/>
      <c r="D78" s="5"/>
      <c r="E78" s="5"/>
      <c r="F78" s="5"/>
      <c r="G78" s="5"/>
      <c r="H78" s="5"/>
      <c r="I78" s="5"/>
      <c r="J78" s="5"/>
      <c r="K78" s="5"/>
    </row>
    <row r="79" spans="1:11" x14ac:dyDescent="0.25">
      <c r="B79" s="5"/>
      <c r="C79" s="5"/>
      <c r="D79" s="5"/>
      <c r="E79" s="5"/>
      <c r="F79" s="5"/>
      <c r="G79" s="5"/>
      <c r="H79" s="5"/>
      <c r="I79" s="5"/>
      <c r="J79" s="5"/>
      <c r="K79" s="5"/>
    </row>
  </sheetData>
  <sheetProtection algorithmName="SHA-512" hashValue="lvgTyPoNfA9vGqdn5JOdBDbhq8Uvyu+ti5wHYH41hHxI1ZpdgbUofXj0QyR5tTOduYIDefFWGgjWJ1o1dA44+w==" saltValue="9/wzhCEqDIe7V481pvppMA==" spinCount="100000" sheet="1" scenarios="1"/>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6:F40"/>
  <sheetViews>
    <sheetView showGridLines="0" showRowColHeaders="0" zoomScale="70" zoomScaleNormal="70" workbookViewId="0">
      <selection sqref="A1:D1"/>
    </sheetView>
  </sheetViews>
  <sheetFormatPr defaultRowHeight="15.75" x14ac:dyDescent="0.25"/>
  <cols>
    <col min="1" max="1" width="9" style="1"/>
    <col min="2" max="2" width="4.375" style="1" bestFit="1" customWidth="1"/>
    <col min="3" max="3" width="5.875" style="1" bestFit="1" customWidth="1"/>
    <col min="4" max="4" width="5.75" style="1" bestFit="1" customWidth="1"/>
    <col min="5" max="16384" width="9" style="1"/>
  </cols>
  <sheetData>
    <row r="26" spans="1:6" ht="15.75" customHeight="1" x14ac:dyDescent="0.25">
      <c r="A26" s="1" t="s">
        <v>212</v>
      </c>
    </row>
    <row r="27" spans="1:6" x14ac:dyDescent="0.25">
      <c r="A27" s="1" t="s">
        <v>320</v>
      </c>
    </row>
    <row r="29" spans="1:6" hidden="1" x14ac:dyDescent="0.25">
      <c r="A29" s="1" t="s">
        <v>174</v>
      </c>
      <c r="B29" s="1" t="s">
        <v>236</v>
      </c>
      <c r="C29" s="1" t="s">
        <v>214</v>
      </c>
      <c r="D29" s="1" t="s">
        <v>215</v>
      </c>
      <c r="E29" s="17" t="s">
        <v>216</v>
      </c>
      <c r="F29" s="17" t="s">
        <v>217</v>
      </c>
    </row>
    <row r="30" spans="1:6" hidden="1" x14ac:dyDescent="0.25">
      <c r="A30" s="1" t="s">
        <v>140</v>
      </c>
      <c r="B30" s="14">
        <v>0.81094527363184077</v>
      </c>
      <c r="C30" s="14">
        <v>0.65770625950748696</v>
      </c>
      <c r="D30" s="14">
        <v>0.97073501911692894</v>
      </c>
      <c r="E30" s="18">
        <f t="shared" ref="E30:E33" si="0">B30-C30</f>
        <v>0.15323901412435381</v>
      </c>
      <c r="F30" s="18">
        <f t="shared" ref="F30:F33" si="1">D30-B30</f>
        <v>0.15978974548508817</v>
      </c>
    </row>
    <row r="31" spans="1:6" hidden="1" x14ac:dyDescent="0.25">
      <c r="A31" s="1" t="s">
        <v>105</v>
      </c>
      <c r="B31" s="14">
        <v>0.40293040293040294</v>
      </c>
      <c r="C31" s="14">
        <v>0.30136986301369861</v>
      </c>
      <c r="D31" s="14">
        <v>0.53658536585365857</v>
      </c>
      <c r="E31" s="18">
        <f t="shared" si="0"/>
        <v>0.10156053991670433</v>
      </c>
      <c r="F31" s="18">
        <f t="shared" si="1"/>
        <v>0.13365496292325563</v>
      </c>
    </row>
    <row r="32" spans="1:6" hidden="1" x14ac:dyDescent="0.25">
      <c r="A32" s="1" t="s">
        <v>157</v>
      </c>
      <c r="B32" s="1">
        <v>0.3671497584541063</v>
      </c>
      <c r="C32" s="1">
        <v>0.27387387387387385</v>
      </c>
      <c r="D32" s="1">
        <v>0.48101265822784811</v>
      </c>
      <c r="E32" s="18">
        <f t="shared" si="0"/>
        <v>9.3275884580232449E-2</v>
      </c>
      <c r="F32" s="18">
        <f t="shared" si="1"/>
        <v>0.11386289977374181</v>
      </c>
    </row>
    <row r="33" spans="1:6" hidden="1" x14ac:dyDescent="0.25">
      <c r="A33" s="1" t="s">
        <v>37</v>
      </c>
      <c r="B33" s="14">
        <v>0.34848484848484851</v>
      </c>
      <c r="C33" s="14">
        <v>0.23469387755102042</v>
      </c>
      <c r="D33" s="14">
        <v>0.52873563218390807</v>
      </c>
      <c r="E33" s="18">
        <f t="shared" si="0"/>
        <v>0.11379097093382809</v>
      </c>
      <c r="F33" s="18">
        <f t="shared" si="1"/>
        <v>0.18025078369905956</v>
      </c>
    </row>
    <row r="34" spans="1:6" x14ac:dyDescent="0.25">
      <c r="B34" s="14"/>
      <c r="E34" s="18"/>
      <c r="F34" s="18"/>
    </row>
    <row r="35" spans="1:6" x14ac:dyDescent="0.25">
      <c r="E35" s="18"/>
      <c r="F35" s="18"/>
    </row>
    <row r="36" spans="1:6" x14ac:dyDescent="0.25">
      <c r="B36" s="14"/>
      <c r="E36" s="18"/>
      <c r="F36" s="18"/>
    </row>
    <row r="37" spans="1:6" x14ac:dyDescent="0.25">
      <c r="B37" s="14"/>
      <c r="E37" s="18"/>
      <c r="F37" s="18"/>
    </row>
    <row r="38" spans="1:6" x14ac:dyDescent="0.25">
      <c r="B38" s="14"/>
      <c r="E38" s="18"/>
      <c r="F38" s="18"/>
    </row>
    <row r="39" spans="1:6" x14ac:dyDescent="0.25">
      <c r="B39" s="14"/>
      <c r="E39" s="18"/>
      <c r="F39" s="18"/>
    </row>
    <row r="40" spans="1:6" x14ac:dyDescent="0.25">
      <c r="B40" s="14"/>
      <c r="E40" s="18"/>
      <c r="F40" s="18"/>
    </row>
  </sheetData>
  <sheetProtection algorithmName="SHA-512" hashValue="v2NulouuXPOT/SuCWrLwydZcsmEVDPNxZaIL0F2fQa+FTJqQJ16rTi6HMdISFLBwCA3+Nwl8PrIjBlmU+wCoRw==" saltValue="ISValq2MQtgOkJQcuGfeMA==" spinCount="100000" sheet="1" scenarios="1"/>
  <sortState ref="A30:F50">
    <sortCondition descending="1" ref="B30"/>
  </sortState>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6:K55"/>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212</v>
      </c>
    </row>
    <row r="27" spans="1:1" x14ac:dyDescent="0.25">
      <c r="A27" s="1" t="s">
        <v>326</v>
      </c>
    </row>
    <row r="32" spans="1:1" hidden="1" x14ac:dyDescent="0.25">
      <c r="A32" s="15" t="s">
        <v>177</v>
      </c>
    </row>
    <row r="33" spans="1:11" hidden="1" x14ac:dyDescent="0.25">
      <c r="B33" s="15">
        <v>2009</v>
      </c>
      <c r="C33" s="15">
        <v>2010</v>
      </c>
      <c r="D33" s="15">
        <v>2011</v>
      </c>
      <c r="E33" s="15">
        <v>2012</v>
      </c>
      <c r="F33" s="15">
        <v>2013</v>
      </c>
      <c r="G33" s="15">
        <v>2014</v>
      </c>
    </row>
    <row r="34" spans="1:11" hidden="1" x14ac:dyDescent="0.25">
      <c r="A34" s="1" t="s">
        <v>181</v>
      </c>
      <c r="B34" s="5">
        <v>0.2164128533750232</v>
      </c>
      <c r="C34" s="5">
        <v>0.36495392089599288</v>
      </c>
      <c r="D34" s="5">
        <v>0.44410849570403516</v>
      </c>
      <c r="E34" s="5">
        <v>0.50254743490099951</v>
      </c>
      <c r="F34" s="5">
        <v>0.49317386780617511</v>
      </c>
      <c r="G34" s="5">
        <v>0.61478677316798724</v>
      </c>
    </row>
    <row r="35" spans="1:11" hidden="1" x14ac:dyDescent="0.25">
      <c r="A35" s="1" t="s">
        <v>182</v>
      </c>
      <c r="B35" s="5">
        <v>6.4832460138715478E-2</v>
      </c>
      <c r="C35" s="5">
        <v>8.7895459688711985E-2</v>
      </c>
      <c r="D35" s="5">
        <v>9.1841602410515283E-2</v>
      </c>
      <c r="E35" s="5">
        <v>9.6371558447154115E-2</v>
      </c>
      <c r="F35" s="5">
        <v>0.11701574609027472</v>
      </c>
      <c r="G35" s="5">
        <v>0.13842433957493963</v>
      </c>
    </row>
    <row r="36" spans="1:11" hidden="1" x14ac:dyDescent="0.25">
      <c r="A36" s="1" t="s">
        <v>183</v>
      </c>
      <c r="B36" s="5">
        <v>0.12810457516339868</v>
      </c>
      <c r="C36" s="5">
        <v>0.13504417332772403</v>
      </c>
      <c r="D36" s="5">
        <v>7.0134299722873591E-2</v>
      </c>
      <c r="E36" s="5">
        <v>9.8583117142286972E-2</v>
      </c>
      <c r="F36" s="5">
        <v>0.1367588932806324</v>
      </c>
      <c r="G36" s="5">
        <v>0.13606366459627328</v>
      </c>
    </row>
    <row r="37" spans="1:11" hidden="1" x14ac:dyDescent="0.25">
      <c r="A37" s="1" t="s">
        <v>184</v>
      </c>
      <c r="B37" s="5">
        <v>0.15579015871868107</v>
      </c>
      <c r="C37" s="5">
        <v>0.18975191445812895</v>
      </c>
      <c r="D37" s="5">
        <v>0.14218289085545724</v>
      </c>
      <c r="E37" s="5">
        <v>0.17939814814814814</v>
      </c>
      <c r="F37" s="5">
        <v>0.18823792966262987</v>
      </c>
      <c r="G37" s="5">
        <v>0.16894969639132554</v>
      </c>
    </row>
    <row r="38" spans="1:11" hidden="1" x14ac:dyDescent="0.25">
      <c r="A38" s="1" t="s">
        <v>185</v>
      </c>
      <c r="B38" s="5">
        <v>6.4537755915929321E-2</v>
      </c>
      <c r="C38" s="5">
        <v>3.0750057787622957E-2</v>
      </c>
      <c r="D38" s="5">
        <v>3.2257699913593556E-2</v>
      </c>
      <c r="E38" s="5">
        <v>3.4097049099343413E-2</v>
      </c>
      <c r="F38" s="5">
        <v>0.16977438965124245</v>
      </c>
      <c r="G38" s="5">
        <v>0.21271366904920444</v>
      </c>
    </row>
    <row r="39" spans="1:11" hidden="1" x14ac:dyDescent="0.25">
      <c r="A39" s="1" t="s">
        <v>186</v>
      </c>
      <c r="B39" s="5">
        <v>0.35220451252328711</v>
      </c>
      <c r="C39" s="5">
        <v>0.33952519783423574</v>
      </c>
      <c r="D39" s="5">
        <v>0.34840790004030631</v>
      </c>
      <c r="E39" s="5">
        <v>0.41792919381427113</v>
      </c>
      <c r="F39" s="5">
        <v>0.47926013380558835</v>
      </c>
      <c r="G39" s="5">
        <v>0.47714980010974367</v>
      </c>
    </row>
    <row r="40" spans="1:11" hidden="1" x14ac:dyDescent="0.25">
      <c r="A40" s="1" t="s">
        <v>176</v>
      </c>
      <c r="B40" s="5">
        <v>0.16346688130219483</v>
      </c>
      <c r="C40" s="5">
        <v>0.26767165462437764</v>
      </c>
      <c r="D40" s="5">
        <v>0.32745083715121598</v>
      </c>
      <c r="E40" s="5">
        <v>0.38253449920585147</v>
      </c>
      <c r="F40" s="5">
        <v>0.38618733971639418</v>
      </c>
      <c r="G40" s="5">
        <v>0.48521981449177037</v>
      </c>
      <c r="H40" s="5"/>
      <c r="I40" s="5"/>
      <c r="J40" s="5"/>
      <c r="K40" s="5"/>
    </row>
    <row r="41" spans="1:11" hidden="1" x14ac:dyDescent="0.25">
      <c r="A41" s="1" t="s">
        <v>188</v>
      </c>
      <c r="B41" s="5">
        <v>0.16346688130219483</v>
      </c>
      <c r="C41" s="5">
        <v>0.27638652404206859</v>
      </c>
      <c r="D41" s="5">
        <v>0.33761316531851809</v>
      </c>
      <c r="E41" s="5">
        <v>0.39298152990769081</v>
      </c>
      <c r="F41" s="5">
        <v>0.39204729385383752</v>
      </c>
      <c r="G41" s="5">
        <v>0.4922582294475491</v>
      </c>
      <c r="H41" s="5"/>
      <c r="I41" s="5"/>
      <c r="J41" s="5"/>
      <c r="K41" s="5"/>
    </row>
    <row r="42" spans="1:11" hidden="1" x14ac:dyDescent="0.25">
      <c r="A42" s="1" t="s">
        <v>189</v>
      </c>
      <c r="B42" s="5">
        <v>0.16980112520291091</v>
      </c>
      <c r="C42" s="5">
        <v>0.2678324829127996</v>
      </c>
      <c r="D42" s="5">
        <v>0.31880110696348518</v>
      </c>
      <c r="E42" s="5">
        <v>0.37028874749384233</v>
      </c>
      <c r="F42" s="5">
        <v>0.37514162537926216</v>
      </c>
      <c r="G42" s="5">
        <v>0.46342191149725653</v>
      </c>
      <c r="H42" s="5"/>
      <c r="I42" s="5"/>
      <c r="J42" s="5"/>
      <c r="K42" s="5"/>
    </row>
    <row r="44" spans="1:11" x14ac:dyDescent="0.25">
      <c r="A44" s="15"/>
    </row>
    <row r="45" spans="1:11" x14ac:dyDescent="0.25">
      <c r="B45" s="15"/>
      <c r="C45" s="15"/>
      <c r="D45" s="15"/>
      <c r="E45" s="15"/>
      <c r="F45" s="15"/>
      <c r="G45" s="15"/>
      <c r="H45" s="15"/>
      <c r="I45" s="15"/>
      <c r="J45" s="15"/>
      <c r="K45" s="15"/>
    </row>
    <row r="46" spans="1:11" x14ac:dyDescent="0.25">
      <c r="B46" s="5"/>
      <c r="C46" s="5"/>
      <c r="D46" s="5"/>
      <c r="E46" s="5"/>
      <c r="F46" s="5"/>
      <c r="G46" s="5"/>
      <c r="H46" s="5"/>
      <c r="I46" s="5"/>
      <c r="J46" s="5"/>
      <c r="K46" s="5"/>
    </row>
    <row r="47" spans="1:11" x14ac:dyDescent="0.25">
      <c r="B47" s="5"/>
      <c r="C47" s="5"/>
      <c r="D47" s="5"/>
      <c r="E47" s="5"/>
      <c r="F47" s="5"/>
      <c r="G47" s="5"/>
      <c r="H47" s="5"/>
      <c r="I47" s="5"/>
      <c r="J47" s="5"/>
      <c r="K47" s="5"/>
    </row>
    <row r="48" spans="1:11" x14ac:dyDescent="0.25">
      <c r="B48" s="5"/>
      <c r="C48" s="5"/>
      <c r="D48" s="5"/>
      <c r="E48" s="5"/>
      <c r="F48" s="5"/>
      <c r="G48" s="5"/>
      <c r="H48" s="5"/>
      <c r="I48" s="5"/>
      <c r="J48" s="5"/>
      <c r="K48" s="5"/>
    </row>
    <row r="49" spans="2:11" x14ac:dyDescent="0.25">
      <c r="B49" s="5"/>
      <c r="C49" s="5"/>
      <c r="D49" s="5"/>
      <c r="E49" s="5"/>
      <c r="F49" s="5"/>
      <c r="G49" s="5"/>
      <c r="H49" s="5"/>
      <c r="I49" s="5"/>
      <c r="J49" s="5"/>
      <c r="K49" s="5"/>
    </row>
    <row r="50" spans="2:11" x14ac:dyDescent="0.25">
      <c r="B50" s="5"/>
      <c r="C50" s="5"/>
      <c r="D50" s="5"/>
      <c r="E50" s="5"/>
      <c r="F50" s="5"/>
      <c r="G50" s="5"/>
      <c r="H50" s="5"/>
      <c r="I50" s="5"/>
      <c r="J50" s="5"/>
      <c r="K50" s="5"/>
    </row>
    <row r="51" spans="2:11" x14ac:dyDescent="0.25">
      <c r="B51" s="5"/>
      <c r="C51" s="5"/>
      <c r="D51" s="5"/>
      <c r="E51" s="5"/>
      <c r="F51" s="5"/>
      <c r="G51" s="5"/>
      <c r="H51" s="5"/>
      <c r="I51" s="5"/>
      <c r="J51" s="5"/>
      <c r="K51" s="5"/>
    </row>
    <row r="52" spans="2:11" x14ac:dyDescent="0.25">
      <c r="B52" s="5"/>
      <c r="C52" s="5"/>
      <c r="D52" s="5"/>
      <c r="E52" s="5"/>
      <c r="F52" s="5"/>
      <c r="G52" s="5"/>
      <c r="H52" s="5"/>
      <c r="I52" s="5"/>
      <c r="J52" s="5"/>
      <c r="K52" s="5"/>
    </row>
    <row r="53" spans="2:11" x14ac:dyDescent="0.25">
      <c r="B53" s="5"/>
      <c r="C53" s="5"/>
      <c r="D53" s="5"/>
      <c r="E53" s="5"/>
      <c r="F53" s="5"/>
      <c r="G53" s="5"/>
      <c r="H53" s="5"/>
      <c r="I53" s="5"/>
      <c r="J53" s="5"/>
      <c r="K53" s="5"/>
    </row>
    <row r="54" spans="2:11" x14ac:dyDescent="0.25">
      <c r="B54" s="5"/>
      <c r="C54" s="5"/>
      <c r="D54" s="5"/>
      <c r="E54" s="5"/>
      <c r="F54" s="5"/>
      <c r="G54" s="5"/>
      <c r="H54" s="5"/>
      <c r="I54" s="5"/>
      <c r="J54" s="5"/>
      <c r="K54" s="5"/>
    </row>
    <row r="55" spans="2:11" x14ac:dyDescent="0.25">
      <c r="B55" s="5"/>
      <c r="C55" s="5"/>
      <c r="D55" s="5"/>
      <c r="E55" s="5"/>
      <c r="F55" s="5"/>
      <c r="G55" s="5"/>
      <c r="H55" s="5"/>
      <c r="I55" s="5"/>
      <c r="J55" s="5"/>
      <c r="K55" s="5"/>
    </row>
  </sheetData>
  <sheetProtection algorithmName="SHA-512" hashValue="6pU0bQ52B4UJPwLXtIVUoYPieFF+KcFzo9L9ir3lI3KgNoETZNjCSGucM3Ax81YeE1t8Lgy+gasKIHZxamH8eg==" saltValue="UmgVRSh9a4EV/Cu2711dfQ==" spinCount="100000" sheet="1" scenarios="1"/>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6:F40"/>
  <sheetViews>
    <sheetView showGridLines="0" showRowColHeaders="0" zoomScale="70" zoomScaleNormal="70" workbookViewId="0">
      <selection sqref="A1:D1"/>
    </sheetView>
  </sheetViews>
  <sheetFormatPr defaultRowHeight="15.75" x14ac:dyDescent="0.25"/>
  <cols>
    <col min="1" max="1" width="9" style="1"/>
    <col min="2" max="2" width="6.375" style="1" bestFit="1" customWidth="1"/>
    <col min="3" max="3" width="5.875" style="1" bestFit="1" customWidth="1"/>
    <col min="4" max="4" width="5.75" style="1" bestFit="1" customWidth="1"/>
    <col min="5" max="16384" width="9" style="1"/>
  </cols>
  <sheetData>
    <row r="26" spans="1:6" ht="15.75" customHeight="1" x14ac:dyDescent="0.25">
      <c r="A26" s="1" t="s">
        <v>212</v>
      </c>
    </row>
    <row r="27" spans="1:6" x14ac:dyDescent="0.25">
      <c r="A27" s="1" t="s">
        <v>320</v>
      </c>
    </row>
    <row r="29" spans="1:6" hidden="1" x14ac:dyDescent="0.25">
      <c r="A29" s="1" t="s">
        <v>174</v>
      </c>
      <c r="B29" s="1" t="s">
        <v>237</v>
      </c>
      <c r="C29" s="1" t="s">
        <v>214</v>
      </c>
      <c r="D29" s="1" t="s">
        <v>215</v>
      </c>
      <c r="E29" s="17" t="s">
        <v>216</v>
      </c>
      <c r="F29" s="17" t="s">
        <v>217</v>
      </c>
    </row>
    <row r="30" spans="1:6" hidden="1" x14ac:dyDescent="0.25">
      <c r="A30" s="1" t="s">
        <v>37</v>
      </c>
      <c r="B30" s="1">
        <v>0.37121212121212122</v>
      </c>
      <c r="C30" s="1">
        <v>0.25</v>
      </c>
      <c r="D30" s="1">
        <v>0.56321839080459768</v>
      </c>
      <c r="E30" s="18">
        <f t="shared" ref="E30:E33" si="0">B30-C30</f>
        <v>0.12121212121212122</v>
      </c>
      <c r="F30" s="18">
        <f t="shared" ref="F30:F33" si="1">D30-B30</f>
        <v>0.19200626959247646</v>
      </c>
    </row>
    <row r="31" spans="1:6" hidden="1" x14ac:dyDescent="0.25">
      <c r="A31" s="1" t="s">
        <v>157</v>
      </c>
      <c r="B31" s="1">
        <v>0.36231884057971014</v>
      </c>
      <c r="C31" s="1">
        <v>0.27027027027027029</v>
      </c>
      <c r="D31" s="1">
        <v>0.47468354430379744</v>
      </c>
      <c r="E31" s="18">
        <f t="shared" si="0"/>
        <v>9.2048570309439859E-2</v>
      </c>
      <c r="F31" s="18">
        <f t="shared" si="1"/>
        <v>0.1123647037240873</v>
      </c>
    </row>
    <row r="32" spans="1:6" hidden="1" x14ac:dyDescent="0.25">
      <c r="A32" s="1" t="s">
        <v>105</v>
      </c>
      <c r="B32" s="14">
        <v>0.27106227106227104</v>
      </c>
      <c r="C32" s="14">
        <v>0.20273972602739726</v>
      </c>
      <c r="D32" s="14">
        <v>0.36097560975609755</v>
      </c>
      <c r="E32" s="18">
        <f t="shared" si="0"/>
        <v>6.8322545034873783E-2</v>
      </c>
      <c r="F32" s="18">
        <f t="shared" si="1"/>
        <v>8.9913338693826506E-2</v>
      </c>
    </row>
    <row r="33" spans="1:6" hidden="1" x14ac:dyDescent="0.25">
      <c r="A33" s="1" t="s">
        <v>140</v>
      </c>
      <c r="B33" s="14">
        <v>0.13930348258706468</v>
      </c>
      <c r="C33" s="1">
        <v>0.11298021635711433</v>
      </c>
      <c r="D33" s="1">
        <v>0.16675202782376694</v>
      </c>
      <c r="E33" s="18">
        <f t="shared" si="0"/>
        <v>2.6323266229950348E-2</v>
      </c>
      <c r="F33" s="18">
        <f t="shared" si="1"/>
        <v>2.744854523670226E-2</v>
      </c>
    </row>
    <row r="34" spans="1:6" x14ac:dyDescent="0.25">
      <c r="E34" s="18"/>
      <c r="F34" s="18"/>
    </row>
    <row r="35" spans="1:6" x14ac:dyDescent="0.25">
      <c r="E35" s="18"/>
      <c r="F35" s="18"/>
    </row>
    <row r="36" spans="1:6" x14ac:dyDescent="0.25">
      <c r="E36" s="18"/>
      <c r="F36" s="18"/>
    </row>
    <row r="37" spans="1:6" x14ac:dyDescent="0.25">
      <c r="E37" s="18"/>
      <c r="F37" s="18"/>
    </row>
    <row r="38" spans="1:6" x14ac:dyDescent="0.25">
      <c r="E38" s="18"/>
      <c r="F38" s="18"/>
    </row>
    <row r="39" spans="1:6" x14ac:dyDescent="0.25">
      <c r="E39" s="18"/>
      <c r="F39" s="18"/>
    </row>
    <row r="40" spans="1:6" x14ac:dyDescent="0.25">
      <c r="E40" s="18"/>
      <c r="F40" s="18"/>
    </row>
  </sheetData>
  <sheetProtection algorithmName="SHA-512" hashValue="R7nRzqhJqU7tywhe8OOWEtmAj2yTQCLlRsh/ZjwySehUHWtvwXBpNE1dRBPMRptgNqQyu/ugFZzULaSVGsHgwg==" saltValue="xBue/uccudoXMCmxuKaMpQ==" spinCount="100000" sheet="1" scenarios="1"/>
  <sortState ref="A30:F50">
    <sortCondition descending="1" ref="B30"/>
  </sortState>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3:D44"/>
  <sheetViews>
    <sheetView showGridLines="0" showRowColHeaders="0" zoomScale="70" zoomScaleNormal="70" workbookViewId="0">
      <selection sqref="A1:D1"/>
    </sheetView>
  </sheetViews>
  <sheetFormatPr defaultRowHeight="15.75" x14ac:dyDescent="0.25"/>
  <cols>
    <col min="1" max="16384" width="9" style="31"/>
  </cols>
  <sheetData>
    <row r="23" spans="1:4" x14ac:dyDescent="0.25">
      <c r="A23" s="31" t="s">
        <v>289</v>
      </c>
    </row>
    <row r="31" spans="1:4" hidden="1" x14ac:dyDescent="0.25"/>
    <row r="32" spans="1:4" hidden="1" x14ac:dyDescent="0.25">
      <c r="B32" s="31" t="s">
        <v>233</v>
      </c>
      <c r="C32" s="31" t="s">
        <v>234</v>
      </c>
      <c r="D32" s="31" t="s">
        <v>235</v>
      </c>
    </row>
    <row r="33" spans="1:4" hidden="1" x14ac:dyDescent="0.25">
      <c r="A33" s="31" t="s">
        <v>86</v>
      </c>
      <c r="B33" s="31">
        <v>99</v>
      </c>
      <c r="C33" s="31">
        <v>98</v>
      </c>
      <c r="D33" s="31">
        <v>28</v>
      </c>
    </row>
    <row r="34" spans="1:4" hidden="1" x14ac:dyDescent="0.25">
      <c r="A34" s="31" t="s">
        <v>14</v>
      </c>
      <c r="B34" s="31">
        <v>98</v>
      </c>
      <c r="C34" s="31">
        <v>95</v>
      </c>
      <c r="D34" s="31">
        <v>13</v>
      </c>
    </row>
    <row r="35" spans="1:4" hidden="1" x14ac:dyDescent="0.25">
      <c r="A35" s="31" t="s">
        <v>20</v>
      </c>
      <c r="B35" s="31">
        <v>97</v>
      </c>
      <c r="C35" s="31">
        <v>91</v>
      </c>
      <c r="D35" s="31">
        <v>18</v>
      </c>
    </row>
    <row r="36" spans="1:4" hidden="1" x14ac:dyDescent="0.25">
      <c r="A36" s="31" t="s">
        <v>78</v>
      </c>
      <c r="B36" s="31">
        <v>96</v>
      </c>
      <c r="C36" s="31">
        <v>86</v>
      </c>
      <c r="D36" s="31">
        <v>94</v>
      </c>
    </row>
    <row r="37" spans="1:4" hidden="1" x14ac:dyDescent="0.25">
      <c r="A37" s="31" t="s">
        <v>22</v>
      </c>
      <c r="B37" s="31">
        <v>92</v>
      </c>
      <c r="C37" s="31">
        <v>88</v>
      </c>
      <c r="D37" s="31">
        <v>95</v>
      </c>
    </row>
    <row r="38" spans="1:4" hidden="1" x14ac:dyDescent="0.25">
      <c r="A38" s="31" t="s">
        <v>28</v>
      </c>
      <c r="B38" s="31">
        <v>89</v>
      </c>
      <c r="C38" s="31">
        <v>78</v>
      </c>
      <c r="D38" s="31">
        <v>51</v>
      </c>
    </row>
    <row r="39" spans="1:4" hidden="1" x14ac:dyDescent="0.25">
      <c r="A39" s="31" t="s">
        <v>17</v>
      </c>
      <c r="B39" s="31">
        <v>88</v>
      </c>
      <c r="C39" s="31">
        <v>81</v>
      </c>
      <c r="D39" s="31">
        <v>72</v>
      </c>
    </row>
    <row r="40" spans="1:4" hidden="1" x14ac:dyDescent="0.25">
      <c r="A40" s="31" t="s">
        <v>16</v>
      </c>
      <c r="B40" s="31">
        <v>86</v>
      </c>
      <c r="C40" s="31">
        <v>77</v>
      </c>
      <c r="D40" s="31">
        <v>25</v>
      </c>
    </row>
    <row r="41" spans="1:4" hidden="1" x14ac:dyDescent="0.25">
      <c r="A41" s="31" t="s">
        <v>128</v>
      </c>
      <c r="B41" s="31">
        <v>75</v>
      </c>
      <c r="C41" s="31">
        <v>66</v>
      </c>
      <c r="D41" s="31">
        <v>4</v>
      </c>
    </row>
    <row r="42" spans="1:4" hidden="1" x14ac:dyDescent="0.25">
      <c r="A42" s="31" t="s">
        <v>25</v>
      </c>
      <c r="B42" s="31">
        <v>73</v>
      </c>
      <c r="C42" s="31">
        <v>70</v>
      </c>
      <c r="D42" s="31">
        <v>94</v>
      </c>
    </row>
    <row r="43" spans="1:4" hidden="1" x14ac:dyDescent="0.25">
      <c r="A43" s="31" t="s">
        <v>57</v>
      </c>
      <c r="B43" s="31">
        <v>60</v>
      </c>
      <c r="C43" s="31">
        <v>46</v>
      </c>
      <c r="D43" s="31">
        <v>4</v>
      </c>
    </row>
    <row r="44" spans="1:4" hidden="1" x14ac:dyDescent="0.25"/>
  </sheetData>
  <sheetProtection algorithmName="SHA-512" hashValue="QiRxjPYjTkLgtA/itwRWseppmhwicrIulYbeabBQxPtdb7de4MiQpOyEoAVd+QYvXw+uPsfn48CTuz4WByGGMg==" saltValue="j3UqgJ6F5THI0K77H5dyPw==" spinCount="100000" sheet="1" scenarios="1"/>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9"/>
  <sheetViews>
    <sheetView showGridLines="0" showRowColHeaders="0" zoomScale="70" zoomScaleNormal="70" workbookViewId="0">
      <selection sqref="A1:F1"/>
    </sheetView>
  </sheetViews>
  <sheetFormatPr defaultRowHeight="15.75" x14ac:dyDescent="0.25"/>
  <cols>
    <col min="1" max="1" width="18.75" style="1" customWidth="1"/>
    <col min="2" max="2" width="9.75" style="1" bestFit="1" customWidth="1"/>
    <col min="3" max="3" width="8.125" style="1" bestFit="1" customWidth="1"/>
    <col min="4" max="5" width="9.875" style="61" bestFit="1" customWidth="1"/>
    <col min="6" max="6" width="17.125" style="62" bestFit="1" customWidth="1"/>
    <col min="7" max="16384" width="9" style="1"/>
  </cols>
  <sheetData>
    <row r="1" spans="1:6" ht="40.5" customHeight="1" x14ac:dyDescent="0.3">
      <c r="A1" s="75" t="s">
        <v>309</v>
      </c>
      <c r="B1" s="75"/>
      <c r="C1" s="75"/>
      <c r="D1" s="75"/>
      <c r="E1" s="75"/>
      <c r="F1" s="75"/>
    </row>
    <row r="3" spans="1:6" x14ac:dyDescent="0.25">
      <c r="A3" s="64"/>
      <c r="B3" s="65" t="s">
        <v>11</v>
      </c>
      <c r="C3" s="65"/>
      <c r="D3" s="65" t="s">
        <v>187</v>
      </c>
      <c r="E3" s="65"/>
      <c r="F3" s="66"/>
    </row>
    <row r="4" spans="1:6" x14ac:dyDescent="0.25">
      <c r="A4" s="67"/>
      <c r="B4" s="68" t="s">
        <v>190</v>
      </c>
      <c r="C4" s="68" t="s">
        <v>191</v>
      </c>
      <c r="D4" s="68" t="s">
        <v>190</v>
      </c>
      <c r="E4" s="68" t="s">
        <v>191</v>
      </c>
      <c r="F4" s="69" t="s">
        <v>308</v>
      </c>
    </row>
    <row r="5" spans="1:6" ht="47.25" x14ac:dyDescent="0.25">
      <c r="A5" s="52" t="s">
        <v>306</v>
      </c>
      <c r="B5" s="53">
        <v>1100000</v>
      </c>
      <c r="C5" s="53">
        <v>920000</v>
      </c>
      <c r="D5" s="53">
        <v>12000</v>
      </c>
      <c r="E5" s="53">
        <v>6200</v>
      </c>
      <c r="F5" s="54">
        <v>1</v>
      </c>
    </row>
    <row r="6" spans="1:6" ht="63" x14ac:dyDescent="0.25">
      <c r="A6" s="55" t="s">
        <v>314</v>
      </c>
      <c r="B6" s="56">
        <v>140000</v>
      </c>
      <c r="C6" s="56">
        <v>85000</v>
      </c>
      <c r="D6" s="56">
        <v>3600</v>
      </c>
      <c r="E6" s="56">
        <v>1600</v>
      </c>
      <c r="F6" s="57">
        <v>2</v>
      </c>
    </row>
    <row r="7" spans="1:6" ht="63" x14ac:dyDescent="0.25">
      <c r="A7" s="58" t="s">
        <v>307</v>
      </c>
      <c r="B7" s="59">
        <v>28000</v>
      </c>
      <c r="C7" s="59">
        <v>31000</v>
      </c>
      <c r="D7" s="59" t="s">
        <v>321</v>
      </c>
      <c r="E7" s="59" t="s">
        <v>321</v>
      </c>
      <c r="F7" s="60" t="s">
        <v>328</v>
      </c>
    </row>
    <row r="8" spans="1:6" x14ac:dyDescent="0.25">
      <c r="A8" s="1" t="s">
        <v>192</v>
      </c>
    </row>
    <row r="9" spans="1:6" x14ac:dyDescent="0.25">
      <c r="A9" s="1" t="s">
        <v>310</v>
      </c>
    </row>
  </sheetData>
  <sheetProtection algorithmName="SHA-512" hashValue="fKeDoFHF4Pfkx2tKzjDwvq0VOtdZOpWJPb8Ouut55wZnlARG+CZNfufMzSgoa4dbRVdmrC5qhFcDX6T+sSoxiA==" saltValue="o7ldZaPwGUE7gp6bPEny0w==" spinCount="100000" sheet="1" scenarios="1"/>
  <mergeCells count="1">
    <mergeCell ref="A1:F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A221"/>
  <sheetViews>
    <sheetView showGridLines="0" showRowColHeaders="0" zoomScale="70" zoomScaleNormal="70" zoomScaleSheetLayoutView="70" workbookViewId="0">
      <selection sqref="A1:X2"/>
    </sheetView>
  </sheetViews>
  <sheetFormatPr defaultRowHeight="15.75" x14ac:dyDescent="0.25"/>
  <cols>
    <col min="1" max="1" width="8.25" style="1" customWidth="1"/>
    <col min="2" max="2" width="9" style="1"/>
    <col min="3" max="3" width="11.125" style="1" bestFit="1" customWidth="1"/>
    <col min="4" max="4" width="12.25" style="1" bestFit="1" customWidth="1"/>
    <col min="5" max="7" width="9" style="1"/>
    <col min="8" max="8" width="12.875" style="1" customWidth="1"/>
    <col min="9" max="9" width="12.625" style="1" bestFit="1" customWidth="1"/>
    <col min="10" max="15" width="9" style="1"/>
    <col min="16" max="16" width="11.125" style="1" bestFit="1" customWidth="1"/>
    <col min="17" max="17" width="9" style="1"/>
    <col min="18" max="18" width="11.125" style="1" bestFit="1" customWidth="1"/>
    <col min="19" max="16384" width="9" style="1"/>
  </cols>
  <sheetData>
    <row r="1" spans="1:27" ht="15.75" customHeight="1" x14ac:dyDescent="0.25">
      <c r="A1" s="77" t="s">
        <v>315</v>
      </c>
      <c r="B1" s="77"/>
      <c r="C1" s="77"/>
      <c r="D1" s="77"/>
      <c r="E1" s="77"/>
      <c r="F1" s="77"/>
      <c r="G1" s="77"/>
      <c r="H1" s="77"/>
      <c r="I1" s="77"/>
      <c r="J1" s="77"/>
      <c r="K1" s="77"/>
      <c r="L1" s="77"/>
      <c r="M1" s="77"/>
      <c r="N1" s="77"/>
      <c r="O1" s="77"/>
      <c r="P1" s="77"/>
      <c r="Q1" s="77"/>
      <c r="R1" s="77"/>
      <c r="S1" s="77"/>
      <c r="T1" s="77"/>
      <c r="U1" s="77"/>
      <c r="V1" s="77"/>
      <c r="W1" s="77"/>
      <c r="X1" s="77"/>
      <c r="Y1" s="78" t="s">
        <v>242</v>
      </c>
      <c r="Z1" s="78"/>
      <c r="AA1" s="78"/>
    </row>
    <row r="2" spans="1:27" ht="15.75"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8"/>
      <c r="Z2" s="78"/>
      <c r="AA2" s="78"/>
    </row>
    <row r="3" spans="1:27" ht="15.75" customHeight="1" x14ac:dyDescent="0.25">
      <c r="X3" s="26"/>
      <c r="Y3" s="78"/>
      <c r="Z3" s="78"/>
      <c r="AA3" s="78"/>
    </row>
    <row r="4" spans="1:27" ht="15.75" customHeight="1" x14ac:dyDescent="0.25">
      <c r="X4" s="26"/>
      <c r="Y4" s="78"/>
      <c r="Z4" s="78"/>
      <c r="AA4" s="78"/>
    </row>
    <row r="5" spans="1:27" ht="15.75" customHeight="1" x14ac:dyDescent="0.25">
      <c r="X5" s="26"/>
      <c r="Y5" s="78"/>
      <c r="Z5" s="78"/>
      <c r="AA5" s="78"/>
    </row>
    <row r="6" spans="1:27" ht="15.75" customHeight="1" x14ac:dyDescent="0.25">
      <c r="X6" s="26"/>
      <c r="Y6" s="78"/>
      <c r="Z6" s="78"/>
      <c r="AA6" s="78"/>
    </row>
    <row r="7" spans="1:27" ht="15.75" customHeight="1" x14ac:dyDescent="0.25">
      <c r="X7" s="26"/>
      <c r="Y7" s="78"/>
      <c r="Z7" s="78"/>
      <c r="AA7" s="78"/>
    </row>
    <row r="8" spans="1:27" ht="15.75" customHeight="1" x14ac:dyDescent="0.25">
      <c r="X8" s="26"/>
      <c r="Y8" s="78"/>
      <c r="Z8" s="78"/>
      <c r="AA8" s="78"/>
    </row>
    <row r="9" spans="1:27" ht="15.75" customHeight="1" x14ac:dyDescent="0.25">
      <c r="X9" s="26"/>
      <c r="Y9" s="78"/>
      <c r="Z9" s="78"/>
      <c r="AA9" s="78"/>
    </row>
    <row r="10" spans="1:27" ht="15.75" customHeight="1" x14ac:dyDescent="0.25">
      <c r="X10" s="26"/>
      <c r="Y10" s="78"/>
      <c r="Z10" s="78"/>
      <c r="AA10" s="78"/>
    </row>
    <row r="11" spans="1:27" ht="15.75" customHeight="1" x14ac:dyDescent="0.25">
      <c r="X11" s="26"/>
      <c r="Y11" s="78"/>
      <c r="Z11" s="78"/>
      <c r="AA11" s="78"/>
    </row>
    <row r="12" spans="1:27" ht="15.75" customHeight="1" x14ac:dyDescent="0.25">
      <c r="X12" s="26"/>
      <c r="Y12" s="78"/>
      <c r="Z12" s="78"/>
      <c r="AA12" s="78"/>
    </row>
    <row r="13" spans="1:27" ht="15.75" customHeight="1" x14ac:dyDescent="0.25">
      <c r="X13" s="26"/>
      <c r="Y13" s="78"/>
      <c r="Z13" s="78"/>
      <c r="AA13" s="78"/>
    </row>
    <row r="34" spans="1:17" ht="18.75" x14ac:dyDescent="0.25">
      <c r="A34" s="21" t="s">
        <v>192</v>
      </c>
    </row>
    <row r="35" spans="1:17" x14ac:dyDescent="0.25">
      <c r="A35" s="27" t="s">
        <v>226</v>
      </c>
    </row>
    <row r="38" spans="1:17" hidden="1" x14ac:dyDescent="0.25"/>
    <row r="39" spans="1:17" hidden="1" x14ac:dyDescent="0.25">
      <c r="B39" s="15">
        <v>2000</v>
      </c>
      <c r="G39" s="15">
        <v>2014</v>
      </c>
    </row>
    <row r="40" spans="1:17" hidden="1" x14ac:dyDescent="0.25">
      <c r="B40" s="22" t="s">
        <v>174</v>
      </c>
      <c r="C40" s="22" t="s">
        <v>193</v>
      </c>
      <c r="G40" s="22" t="s">
        <v>174</v>
      </c>
      <c r="H40" s="22" t="s">
        <v>193</v>
      </c>
    </row>
    <row r="41" spans="1:17" hidden="1" x14ac:dyDescent="0.25">
      <c r="A41" s="1">
        <v>1</v>
      </c>
      <c r="B41" s="23" t="s">
        <v>25</v>
      </c>
      <c r="C41" s="1">
        <v>241963</v>
      </c>
      <c r="D41" s="24">
        <f t="shared" ref="D41:D62" si="0">(IF(ISNUMBER(C41),(IF(C41&lt;100,"&lt;100",IF(C41&lt;200,"&lt;200",IF(C41&lt;500,"&lt;500",IF(C41&lt;1000,"&lt;1,000",IF(C41&lt;10000,(ROUND(C41,-2)),IF(C41&lt;100000,(ROUND(C41,-3)),IF(C41&lt;1000000,(ROUND(C41,-4)),IF(C41&gt;=1000000,(ROUND(C41,-5))))))))))),"-"))</f>
        <v>240000</v>
      </c>
      <c r="E41" s="5">
        <f>C41/$C$62</f>
        <v>0.17453441955546067</v>
      </c>
      <c r="F41" s="1">
        <v>1</v>
      </c>
      <c r="G41" s="1" t="s">
        <v>25</v>
      </c>
      <c r="H41" s="24">
        <v>254244</v>
      </c>
      <c r="I41" s="24">
        <f t="shared" ref="I41:I62" si="1">(IF(ISNUMBER(H41),(IF(H41&lt;100,"&lt;100",IF(H41&lt;200,"&lt;200",IF(H41&lt;500,"&lt;500",IF(H41&lt;1000,"&lt;1,000",IF(H41&lt;10000,(ROUND(H41,-2)),IF(H41&lt;100000,(ROUND(H41,-3)),IF(H41&lt;1000000,(ROUND(H41,-4)),IF(H41&gt;=1000000,(ROUND(H41,-5))))))))))),"-"))</f>
        <v>250000</v>
      </c>
      <c r="J41" s="5">
        <f>H41/$H$62</f>
        <v>0.12687750704392636</v>
      </c>
      <c r="O41" s="24"/>
      <c r="Q41" s="24"/>
    </row>
    <row r="42" spans="1:17" hidden="1" x14ac:dyDescent="0.25">
      <c r="A42" s="1">
        <v>2</v>
      </c>
      <c r="B42" s="23" t="s">
        <v>96</v>
      </c>
      <c r="C42" s="1">
        <v>157507.32999999999</v>
      </c>
      <c r="D42" s="24">
        <f t="shared" si="0"/>
        <v>160000</v>
      </c>
      <c r="E42" s="5">
        <f t="shared" ref="E42:E62" si="2">C42/$C$62</f>
        <v>0.11361427332807245</v>
      </c>
      <c r="F42" s="1">
        <v>2</v>
      </c>
      <c r="G42" s="1" t="s">
        <v>128</v>
      </c>
      <c r="H42" s="24">
        <v>196488</v>
      </c>
      <c r="I42" s="24">
        <f t="shared" si="1"/>
        <v>200000</v>
      </c>
      <c r="J42" s="5">
        <f t="shared" ref="J42:J62" si="3">H42/$H$62</f>
        <v>9.8055047922653044E-2</v>
      </c>
      <c r="O42" s="24"/>
      <c r="Q42" s="24"/>
    </row>
    <row r="43" spans="1:17" hidden="1" x14ac:dyDescent="0.25">
      <c r="A43" s="1">
        <v>3</v>
      </c>
      <c r="B43" s="23" t="s">
        <v>128</v>
      </c>
      <c r="C43" s="1">
        <v>94125</v>
      </c>
      <c r="D43" s="24">
        <f t="shared" si="0"/>
        <v>94000</v>
      </c>
      <c r="E43" s="5">
        <f t="shared" si="2"/>
        <v>6.7894894015439286E-2</v>
      </c>
      <c r="F43" s="1">
        <v>3</v>
      </c>
      <c r="G43" s="1" t="s">
        <v>17</v>
      </c>
      <c r="H43" s="24">
        <v>156115</v>
      </c>
      <c r="I43" s="24">
        <f t="shared" si="1"/>
        <v>160000</v>
      </c>
      <c r="J43" s="5">
        <f t="shared" si="3"/>
        <v>7.790737249320559E-2</v>
      </c>
      <c r="O43" s="24"/>
      <c r="Q43" s="24"/>
    </row>
    <row r="44" spans="1:17" hidden="1" x14ac:dyDescent="0.25">
      <c r="A44" s="1">
        <v>4</v>
      </c>
      <c r="B44" s="23" t="s">
        <v>17</v>
      </c>
      <c r="C44" s="1">
        <v>89589</v>
      </c>
      <c r="D44" s="24">
        <f t="shared" si="0"/>
        <v>90000</v>
      </c>
      <c r="E44" s="5">
        <f t="shared" si="2"/>
        <v>6.4622955218583689E-2</v>
      </c>
      <c r="F44" s="1">
        <v>4</v>
      </c>
      <c r="G44" s="1" t="s">
        <v>96</v>
      </c>
      <c r="H44" s="24">
        <v>129483</v>
      </c>
      <c r="I44" s="24">
        <f t="shared" si="1"/>
        <v>130000</v>
      </c>
      <c r="J44" s="5">
        <f t="shared" si="3"/>
        <v>6.4616983073617143E-2</v>
      </c>
      <c r="O44" s="24"/>
      <c r="Q44" s="24"/>
    </row>
    <row r="45" spans="1:17" hidden="1" x14ac:dyDescent="0.25">
      <c r="A45" s="1">
        <v>5</v>
      </c>
      <c r="B45" s="23" t="s">
        <v>173</v>
      </c>
      <c r="C45" s="1">
        <v>73717</v>
      </c>
      <c r="D45" s="24">
        <f t="shared" si="0"/>
        <v>74000</v>
      </c>
      <c r="E45" s="5">
        <f t="shared" si="2"/>
        <v>5.3174054737170122E-2</v>
      </c>
      <c r="F45" s="1">
        <v>5</v>
      </c>
      <c r="G45" s="1" t="s">
        <v>21</v>
      </c>
      <c r="H45" s="24">
        <v>122188</v>
      </c>
      <c r="I45" s="24">
        <f t="shared" si="1"/>
        <v>120000</v>
      </c>
      <c r="J45" s="5">
        <f t="shared" si="3"/>
        <v>6.0976498287799413E-2</v>
      </c>
      <c r="O45" s="24"/>
      <c r="Q45" s="24"/>
    </row>
    <row r="46" spans="1:17" hidden="1" x14ac:dyDescent="0.25">
      <c r="A46" s="1">
        <v>6</v>
      </c>
      <c r="B46" s="23" t="s">
        <v>28</v>
      </c>
      <c r="C46" s="1">
        <v>71385</v>
      </c>
      <c r="D46" s="24">
        <f t="shared" si="0"/>
        <v>71000</v>
      </c>
      <c r="E46" s="5">
        <f t="shared" si="2"/>
        <v>5.1491920417446303E-2</v>
      </c>
      <c r="F46" s="1">
        <v>6</v>
      </c>
      <c r="G46" s="1" t="s">
        <v>29</v>
      </c>
      <c r="H46" s="24">
        <v>112966</v>
      </c>
      <c r="I46" s="24">
        <f t="shared" si="1"/>
        <v>110000</v>
      </c>
      <c r="J46" s="5">
        <f t="shared" si="3"/>
        <v>5.6374366595570338E-2</v>
      </c>
      <c r="O46" s="24"/>
      <c r="Q46" s="24"/>
    </row>
    <row r="47" spans="1:17" hidden="1" x14ac:dyDescent="0.25">
      <c r="A47" s="1">
        <v>7</v>
      </c>
      <c r="B47" s="23" t="s">
        <v>21</v>
      </c>
      <c r="C47" s="1">
        <v>64708</v>
      </c>
      <c r="D47" s="24">
        <f t="shared" si="0"/>
        <v>65000</v>
      </c>
      <c r="E47" s="5">
        <f t="shared" si="2"/>
        <v>4.6675620737859705E-2</v>
      </c>
      <c r="F47" s="1">
        <v>7</v>
      </c>
      <c r="G47" s="1" t="s">
        <v>173</v>
      </c>
      <c r="H47" s="24">
        <v>108484</v>
      </c>
      <c r="I47" s="24">
        <f t="shared" si="1"/>
        <v>110000</v>
      </c>
      <c r="J47" s="5">
        <f t="shared" si="3"/>
        <v>5.4137676697004873E-2</v>
      </c>
      <c r="O47" s="24"/>
      <c r="Q47" s="24"/>
    </row>
    <row r="48" spans="1:17" hidden="1" x14ac:dyDescent="0.25">
      <c r="A48" s="1">
        <v>8</v>
      </c>
      <c r="B48" s="23" t="s">
        <v>29</v>
      </c>
      <c r="C48" s="1">
        <v>60663</v>
      </c>
      <c r="D48" s="24">
        <f t="shared" si="0"/>
        <v>61000</v>
      </c>
      <c r="E48" s="5">
        <f t="shared" si="2"/>
        <v>4.3757853446572036E-2</v>
      </c>
      <c r="F48" s="1">
        <v>8</v>
      </c>
      <c r="G48" s="1" t="s">
        <v>28</v>
      </c>
      <c r="H48" s="24">
        <v>101619</v>
      </c>
      <c r="I48" s="24">
        <f t="shared" si="1"/>
        <v>100000</v>
      </c>
      <c r="J48" s="5">
        <f t="shared" si="3"/>
        <v>5.0711778403017382E-2</v>
      </c>
      <c r="O48" s="24"/>
      <c r="Q48" s="24"/>
    </row>
    <row r="49" spans="1:17" hidden="1" x14ac:dyDescent="0.25">
      <c r="A49" s="1">
        <v>9</v>
      </c>
      <c r="B49" s="23" t="s">
        <v>78</v>
      </c>
      <c r="C49" s="1">
        <v>42339</v>
      </c>
      <c r="D49" s="24">
        <f t="shared" si="0"/>
        <v>42000</v>
      </c>
      <c r="E49" s="5">
        <f t="shared" si="2"/>
        <v>3.0540259418004607E-2</v>
      </c>
      <c r="F49" s="1">
        <v>9</v>
      </c>
      <c r="G49" s="1" t="s">
        <v>16</v>
      </c>
      <c r="H49" s="24">
        <v>98021</v>
      </c>
      <c r="I49" s="24">
        <f t="shared" si="1"/>
        <v>98000</v>
      </c>
      <c r="J49" s="5">
        <f t="shared" si="3"/>
        <v>4.8916238408586651E-2</v>
      </c>
      <c r="O49" s="24"/>
      <c r="Q49" s="24"/>
    </row>
    <row r="50" spans="1:17" hidden="1" x14ac:dyDescent="0.25">
      <c r="A50" s="1">
        <v>10</v>
      </c>
      <c r="B50" s="23" t="s">
        <v>20</v>
      </c>
      <c r="C50" s="1">
        <v>40316</v>
      </c>
      <c r="D50" s="24">
        <f t="shared" si="0"/>
        <v>40000</v>
      </c>
      <c r="E50" s="5">
        <f t="shared" si="2"/>
        <v>2.9081015108913148E-2</v>
      </c>
      <c r="F50" s="1">
        <v>10</v>
      </c>
      <c r="G50" s="1" t="s">
        <v>20</v>
      </c>
      <c r="H50" s="24">
        <v>83283</v>
      </c>
      <c r="I50" s="24">
        <f t="shared" si="1"/>
        <v>83000</v>
      </c>
      <c r="J50" s="5">
        <f t="shared" si="3"/>
        <v>4.1561411160693347E-2</v>
      </c>
      <c r="O50" s="24"/>
      <c r="Q50" s="24"/>
    </row>
    <row r="51" spans="1:17" hidden="1" x14ac:dyDescent="0.25">
      <c r="A51" s="1">
        <v>11</v>
      </c>
      <c r="B51" s="23" t="s">
        <v>16</v>
      </c>
      <c r="C51" s="1">
        <v>39299</v>
      </c>
      <c r="D51" s="24">
        <f t="shared" si="0"/>
        <v>39000</v>
      </c>
      <c r="E51" s="5">
        <f t="shared" si="2"/>
        <v>2.8347425656443541E-2</v>
      </c>
      <c r="F51" s="1">
        <v>11</v>
      </c>
      <c r="G51" s="1" t="s">
        <v>78</v>
      </c>
      <c r="H51" s="24">
        <v>65018</v>
      </c>
      <c r="I51" s="24">
        <f t="shared" si="1"/>
        <v>65000</v>
      </c>
      <c r="J51" s="5">
        <f t="shared" si="3"/>
        <v>3.2446475641438946E-2</v>
      </c>
      <c r="O51" s="24"/>
      <c r="Q51" s="24"/>
    </row>
    <row r="52" spans="1:17" hidden="1" x14ac:dyDescent="0.25">
      <c r="A52" s="1">
        <v>12</v>
      </c>
      <c r="B52" s="23" t="s">
        <v>48</v>
      </c>
      <c r="C52" s="1">
        <v>24495</v>
      </c>
      <c r="D52" s="24">
        <f t="shared" si="0"/>
        <v>24000</v>
      </c>
      <c r="E52" s="5">
        <f t="shared" si="2"/>
        <v>1.7668902299157345E-2</v>
      </c>
      <c r="F52" s="1">
        <v>12</v>
      </c>
      <c r="G52" s="1" t="s">
        <v>97</v>
      </c>
      <c r="H52" s="24">
        <v>42184</v>
      </c>
      <c r="I52" s="24">
        <f t="shared" si="1"/>
        <v>42000</v>
      </c>
      <c r="J52" s="5">
        <f t="shared" si="3"/>
        <v>2.1051433886899944E-2</v>
      </c>
      <c r="O52" s="24"/>
      <c r="Q52" s="24"/>
    </row>
    <row r="53" spans="1:17" hidden="1" x14ac:dyDescent="0.25">
      <c r="A53" s="1">
        <v>13</v>
      </c>
      <c r="B53" s="23" t="s">
        <v>69</v>
      </c>
      <c r="C53" s="1">
        <v>23998</v>
      </c>
      <c r="D53" s="24">
        <f t="shared" si="0"/>
        <v>24000</v>
      </c>
      <c r="E53" s="5">
        <f t="shared" si="2"/>
        <v>1.7310402832217922E-2</v>
      </c>
      <c r="F53" s="1">
        <v>13</v>
      </c>
      <c r="G53" s="1" t="s">
        <v>53</v>
      </c>
      <c r="H53" s="24">
        <v>38501</v>
      </c>
      <c r="I53" s="24">
        <f t="shared" si="1"/>
        <v>39000</v>
      </c>
      <c r="J53" s="5">
        <f t="shared" si="3"/>
        <v>1.9213475632456258E-2</v>
      </c>
      <c r="O53" s="24"/>
      <c r="Q53" s="24"/>
    </row>
    <row r="54" spans="1:17" hidden="1" x14ac:dyDescent="0.25">
      <c r="A54" s="1">
        <v>14</v>
      </c>
      <c r="B54" s="23" t="s">
        <v>167</v>
      </c>
      <c r="C54" s="1">
        <v>21439</v>
      </c>
      <c r="D54" s="24">
        <f t="shared" si="0"/>
        <v>21000</v>
      </c>
      <c r="E54" s="5">
        <f t="shared" si="2"/>
        <v>1.5464527307272274E-2</v>
      </c>
      <c r="F54" s="1">
        <v>14</v>
      </c>
      <c r="G54" s="1" t="s">
        <v>69</v>
      </c>
      <c r="H54" s="24">
        <v>35793</v>
      </c>
      <c r="I54" s="24">
        <f t="shared" si="1"/>
        <v>36000</v>
      </c>
      <c r="J54" s="5">
        <f t="shared" si="3"/>
        <v>1.786207977227882E-2</v>
      </c>
      <c r="O54" s="24"/>
      <c r="Q54" s="24"/>
    </row>
    <row r="55" spans="1:17" hidden="1" x14ac:dyDescent="0.25">
      <c r="A55" s="1">
        <v>15</v>
      </c>
      <c r="B55" s="23" t="s">
        <v>158</v>
      </c>
      <c r="C55" s="1">
        <v>19851</v>
      </c>
      <c r="D55" s="24">
        <f t="shared" si="0"/>
        <v>20000</v>
      </c>
      <c r="E55" s="5">
        <f t="shared" si="2"/>
        <v>1.4319060197614716E-2</v>
      </c>
      <c r="F55" s="1">
        <v>15</v>
      </c>
      <c r="G55" s="1" t="s">
        <v>48</v>
      </c>
      <c r="H55" s="24">
        <v>31734</v>
      </c>
      <c r="I55" s="24">
        <f t="shared" si="1"/>
        <v>32000</v>
      </c>
      <c r="J55" s="5">
        <f t="shared" si="3"/>
        <v>1.5836483097071943E-2</v>
      </c>
      <c r="O55" s="24"/>
      <c r="Q55" s="24"/>
    </row>
    <row r="56" spans="1:17" hidden="1" x14ac:dyDescent="0.25">
      <c r="A56" s="1">
        <v>16</v>
      </c>
      <c r="B56" s="23" t="s">
        <v>53</v>
      </c>
      <c r="C56" s="1">
        <v>19635</v>
      </c>
      <c r="D56" s="24">
        <f t="shared" si="0"/>
        <v>20000</v>
      </c>
      <c r="E56" s="5">
        <f t="shared" si="2"/>
        <v>1.4163253588240641E-2</v>
      </c>
      <c r="F56" s="1">
        <v>16</v>
      </c>
      <c r="G56" s="1" t="s">
        <v>63</v>
      </c>
      <c r="H56" s="24">
        <v>29336</v>
      </c>
      <c r="I56" s="24">
        <f t="shared" si="1"/>
        <v>29000</v>
      </c>
      <c r="J56" s="5">
        <f t="shared" si="3"/>
        <v>1.4639789126353516E-2</v>
      </c>
      <c r="O56" s="24"/>
      <c r="Q56" s="24"/>
    </row>
    <row r="57" spans="1:17" hidden="1" x14ac:dyDescent="0.25">
      <c r="A57" s="1">
        <v>17</v>
      </c>
      <c r="B57" s="23" t="s">
        <v>63</v>
      </c>
      <c r="C57" s="1">
        <v>18038</v>
      </c>
      <c r="D57" s="24">
        <f t="shared" si="0"/>
        <v>18000</v>
      </c>
      <c r="E57" s="5">
        <f t="shared" si="2"/>
        <v>1.301129453652583E-2</v>
      </c>
      <c r="F57" s="1">
        <v>17</v>
      </c>
      <c r="G57" s="1" t="s">
        <v>167</v>
      </c>
      <c r="H57" s="24">
        <v>20767</v>
      </c>
      <c r="I57" s="24">
        <f t="shared" si="1"/>
        <v>21000</v>
      </c>
      <c r="J57" s="5">
        <f t="shared" si="3"/>
        <v>1.0363529478694556E-2</v>
      </c>
      <c r="O57" s="24"/>
      <c r="Q57" s="24"/>
    </row>
    <row r="58" spans="1:17" hidden="1" x14ac:dyDescent="0.25">
      <c r="A58" s="1">
        <v>18</v>
      </c>
      <c r="B58" s="23" t="s">
        <v>122</v>
      </c>
      <c r="C58" s="1">
        <v>14360</v>
      </c>
      <c r="D58" s="24">
        <f t="shared" si="0"/>
        <v>14000</v>
      </c>
      <c r="E58" s="5">
        <f t="shared" si="2"/>
        <v>1.0358254215795039E-2</v>
      </c>
      <c r="F58" s="1">
        <v>18</v>
      </c>
      <c r="G58" s="1" t="s">
        <v>23</v>
      </c>
      <c r="H58" s="24">
        <v>20208</v>
      </c>
      <c r="I58" s="24">
        <f t="shared" si="1"/>
        <v>20000</v>
      </c>
      <c r="J58" s="5">
        <f t="shared" si="3"/>
        <v>1.0084567039315239E-2</v>
      </c>
      <c r="O58" s="24"/>
      <c r="Q58" s="24"/>
    </row>
    <row r="59" spans="1:17" hidden="1" x14ac:dyDescent="0.25">
      <c r="A59" s="1">
        <v>19</v>
      </c>
      <c r="B59" s="23" t="s">
        <v>13</v>
      </c>
      <c r="C59" s="1">
        <v>11488</v>
      </c>
      <c r="D59" s="24">
        <f t="shared" si="0"/>
        <v>11000</v>
      </c>
      <c r="E59" s="5">
        <f t="shared" si="2"/>
        <v>8.2866033726360314E-3</v>
      </c>
      <c r="F59" s="1">
        <v>19</v>
      </c>
      <c r="G59" s="1" t="s">
        <v>13</v>
      </c>
      <c r="H59" s="24">
        <v>17449</v>
      </c>
      <c r="I59" s="24">
        <f t="shared" si="1"/>
        <v>17000</v>
      </c>
      <c r="J59" s="5">
        <f t="shared" si="3"/>
        <v>8.7077202231300287E-3</v>
      </c>
      <c r="O59" s="24"/>
      <c r="Q59" s="24"/>
    </row>
    <row r="60" spans="1:17" hidden="1" x14ac:dyDescent="0.25">
      <c r="A60" s="1">
        <v>20</v>
      </c>
      <c r="B60" s="23" t="s">
        <v>171</v>
      </c>
      <c r="C60" s="1">
        <v>11133</v>
      </c>
      <c r="D60" s="24">
        <f t="shared" si="0"/>
        <v>11000</v>
      </c>
      <c r="E60" s="5">
        <f t="shared" si="2"/>
        <v>8.030532324822157E-3</v>
      </c>
      <c r="F60" s="1">
        <v>20</v>
      </c>
      <c r="G60" s="1" t="s">
        <v>12</v>
      </c>
      <c r="H60" s="24">
        <v>16376</v>
      </c>
      <c r="I60" s="24">
        <f t="shared" si="1"/>
        <v>16000</v>
      </c>
      <c r="J60" s="5">
        <f t="shared" si="3"/>
        <v>8.1722520702606077E-3</v>
      </c>
      <c r="O60" s="24"/>
      <c r="Q60" s="24"/>
    </row>
    <row r="61" spans="1:17" hidden="1" x14ac:dyDescent="0.25">
      <c r="B61" s="23" t="s">
        <v>194</v>
      </c>
      <c r="C61" s="1">
        <f>SUM(C64:C205)</f>
        <v>246282.666</v>
      </c>
      <c r="D61" s="24">
        <f t="shared" si="0"/>
        <v>250000</v>
      </c>
      <c r="E61" s="5">
        <f t="shared" si="2"/>
        <v>0.17765031081975916</v>
      </c>
      <c r="G61" s="1" t="s">
        <v>194</v>
      </c>
      <c r="H61" s="24">
        <f>SUM(H64:H205)</f>
        <v>323598.02519999992</v>
      </c>
      <c r="I61" s="24">
        <f t="shared" si="1"/>
        <v>320000</v>
      </c>
      <c r="J61" s="5">
        <f t="shared" si="3"/>
        <v>0.16148782556014557</v>
      </c>
      <c r="O61" s="24"/>
      <c r="Q61" s="24"/>
    </row>
    <row r="62" spans="1:17" hidden="1" x14ac:dyDescent="0.25">
      <c r="B62" s="23" t="s">
        <v>11</v>
      </c>
      <c r="C62" s="1">
        <v>1386334</v>
      </c>
      <c r="D62" s="24">
        <f t="shared" si="0"/>
        <v>1400000</v>
      </c>
      <c r="E62" s="5">
        <f t="shared" si="2"/>
        <v>1</v>
      </c>
      <c r="G62" s="1" t="s">
        <v>195</v>
      </c>
      <c r="H62" s="1">
        <v>2003854</v>
      </c>
      <c r="I62" s="24">
        <f t="shared" si="1"/>
        <v>2000000</v>
      </c>
      <c r="J62" s="5">
        <f t="shared" si="3"/>
        <v>1</v>
      </c>
    </row>
    <row r="63" spans="1:17" hidden="1" x14ac:dyDescent="0.25"/>
    <row r="64" spans="1:17" hidden="1" x14ac:dyDescent="0.25">
      <c r="B64" s="23" t="s">
        <v>165</v>
      </c>
      <c r="C64" s="1">
        <v>11090</v>
      </c>
      <c r="G64" s="1" t="s">
        <v>57</v>
      </c>
      <c r="H64" s="25">
        <v>15628</v>
      </c>
    </row>
    <row r="65" spans="2:8" hidden="1" x14ac:dyDescent="0.25">
      <c r="B65" s="23" t="s">
        <v>118</v>
      </c>
      <c r="C65" s="1">
        <v>10433</v>
      </c>
      <c r="G65" s="1" t="s">
        <v>18</v>
      </c>
      <c r="H65" s="25">
        <v>15457</v>
      </c>
    </row>
    <row r="66" spans="2:8" hidden="1" x14ac:dyDescent="0.25">
      <c r="B66" s="23" t="s">
        <v>23</v>
      </c>
      <c r="C66" s="1">
        <v>10108</v>
      </c>
      <c r="G66" s="1" t="s">
        <v>86</v>
      </c>
      <c r="H66" s="25">
        <v>15003</v>
      </c>
    </row>
    <row r="67" spans="2:8" hidden="1" x14ac:dyDescent="0.25">
      <c r="B67" s="23" t="s">
        <v>52</v>
      </c>
      <c r="C67" s="1">
        <v>10023</v>
      </c>
      <c r="G67" s="1" t="s">
        <v>27</v>
      </c>
      <c r="H67" s="25">
        <v>14035</v>
      </c>
    </row>
    <row r="68" spans="2:8" hidden="1" x14ac:dyDescent="0.25">
      <c r="B68" s="23" t="s">
        <v>86</v>
      </c>
      <c r="C68" s="1">
        <v>9171</v>
      </c>
      <c r="G68" s="1" t="s">
        <v>56</v>
      </c>
      <c r="H68" s="25">
        <v>11930</v>
      </c>
    </row>
    <row r="69" spans="2:8" hidden="1" x14ac:dyDescent="0.25">
      <c r="B69" s="23" t="s">
        <v>51</v>
      </c>
      <c r="C69" s="1">
        <v>9048</v>
      </c>
      <c r="G69" s="1" t="s">
        <v>51</v>
      </c>
      <c r="H69" s="25">
        <v>11490</v>
      </c>
    </row>
    <row r="70" spans="2:8" hidden="1" x14ac:dyDescent="0.25">
      <c r="B70" s="23" t="s">
        <v>27</v>
      </c>
      <c r="C70" s="1">
        <v>8560</v>
      </c>
      <c r="G70" s="1" t="s">
        <v>22</v>
      </c>
      <c r="H70" s="25">
        <v>11035</v>
      </c>
    </row>
    <row r="71" spans="2:8" hidden="1" x14ac:dyDescent="0.25">
      <c r="B71" s="23" t="s">
        <v>18</v>
      </c>
      <c r="C71" s="1">
        <v>7950</v>
      </c>
      <c r="G71" s="1" t="s">
        <v>114</v>
      </c>
      <c r="H71" s="25">
        <v>10389</v>
      </c>
    </row>
    <row r="72" spans="2:8" hidden="1" x14ac:dyDescent="0.25">
      <c r="B72" s="23" t="s">
        <v>57</v>
      </c>
      <c r="C72" s="1">
        <v>7382</v>
      </c>
      <c r="G72" s="1" t="s">
        <v>26</v>
      </c>
      <c r="H72" s="25">
        <v>10364</v>
      </c>
    </row>
    <row r="73" spans="2:8" hidden="1" x14ac:dyDescent="0.25">
      <c r="B73" s="23" t="s">
        <v>60</v>
      </c>
      <c r="C73" s="1">
        <v>7337</v>
      </c>
      <c r="G73" s="1" t="s">
        <v>14</v>
      </c>
      <c r="H73" s="25">
        <v>9903</v>
      </c>
    </row>
    <row r="74" spans="2:8" hidden="1" x14ac:dyDescent="0.25">
      <c r="B74" s="23" t="s">
        <v>56</v>
      </c>
      <c r="C74" s="1">
        <v>6762</v>
      </c>
      <c r="G74" s="1" t="s">
        <v>158</v>
      </c>
      <c r="H74" s="25">
        <v>9604</v>
      </c>
    </row>
    <row r="75" spans="2:8" hidden="1" x14ac:dyDescent="0.25">
      <c r="B75" s="23" t="s">
        <v>72</v>
      </c>
      <c r="C75" s="1">
        <v>6301</v>
      </c>
      <c r="G75" s="1" t="s">
        <v>122</v>
      </c>
      <c r="H75" s="25">
        <v>8856</v>
      </c>
    </row>
    <row r="76" spans="2:8" hidden="1" x14ac:dyDescent="0.25">
      <c r="B76" s="23" t="s">
        <v>59</v>
      </c>
      <c r="C76" s="1">
        <v>5950</v>
      </c>
      <c r="G76" s="1" t="s">
        <v>92</v>
      </c>
      <c r="H76" s="25">
        <v>8531</v>
      </c>
    </row>
    <row r="77" spans="2:8" hidden="1" x14ac:dyDescent="0.25">
      <c r="B77" s="23" t="s">
        <v>127</v>
      </c>
      <c r="C77" s="1">
        <v>5943</v>
      </c>
      <c r="G77" s="1" t="s">
        <v>142</v>
      </c>
      <c r="H77" s="25">
        <v>8470</v>
      </c>
    </row>
    <row r="78" spans="2:8" hidden="1" x14ac:dyDescent="0.25">
      <c r="B78" s="23" t="s">
        <v>142</v>
      </c>
      <c r="C78" s="1">
        <v>5898</v>
      </c>
      <c r="G78" s="1" t="s">
        <v>89</v>
      </c>
      <c r="H78" s="25">
        <v>8114</v>
      </c>
    </row>
    <row r="79" spans="2:8" hidden="1" x14ac:dyDescent="0.25">
      <c r="B79" s="23" t="s">
        <v>22</v>
      </c>
      <c r="C79" s="1">
        <v>5746</v>
      </c>
      <c r="G79" s="1" t="s">
        <v>171</v>
      </c>
      <c r="H79" s="25">
        <v>7752</v>
      </c>
    </row>
    <row r="80" spans="2:8" hidden="1" x14ac:dyDescent="0.25">
      <c r="B80" s="23" t="s">
        <v>97</v>
      </c>
      <c r="C80" s="1">
        <v>5581</v>
      </c>
      <c r="G80" s="1" t="s">
        <v>61</v>
      </c>
      <c r="H80" s="25">
        <v>7667</v>
      </c>
    </row>
    <row r="81" spans="2:8" hidden="1" x14ac:dyDescent="0.25">
      <c r="B81" s="23" t="s">
        <v>12</v>
      </c>
      <c r="C81" s="1">
        <v>5516</v>
      </c>
      <c r="G81" s="1" t="s">
        <v>161</v>
      </c>
      <c r="H81" s="25">
        <v>7373</v>
      </c>
    </row>
    <row r="82" spans="2:8" hidden="1" x14ac:dyDescent="0.25">
      <c r="B82" s="23" t="s">
        <v>92</v>
      </c>
      <c r="C82" s="1">
        <v>5402</v>
      </c>
      <c r="G82" s="1" t="s">
        <v>59</v>
      </c>
      <c r="H82" s="25">
        <v>6699</v>
      </c>
    </row>
    <row r="83" spans="2:8" hidden="1" x14ac:dyDescent="0.25">
      <c r="B83" s="23" t="s">
        <v>135</v>
      </c>
      <c r="C83" s="1">
        <v>5385</v>
      </c>
      <c r="G83" s="1" t="s">
        <v>118</v>
      </c>
      <c r="H83" s="25">
        <v>6300</v>
      </c>
    </row>
    <row r="84" spans="2:8" hidden="1" x14ac:dyDescent="0.25">
      <c r="B84" s="23" t="s">
        <v>114</v>
      </c>
      <c r="C84" s="1">
        <v>5004</v>
      </c>
      <c r="G84" s="1" t="s">
        <v>60</v>
      </c>
      <c r="H84" s="25">
        <v>5583</v>
      </c>
    </row>
    <row r="85" spans="2:8" hidden="1" x14ac:dyDescent="0.25">
      <c r="B85" s="23" t="s">
        <v>14</v>
      </c>
      <c r="C85" s="1">
        <v>4998</v>
      </c>
      <c r="G85" s="1" t="s">
        <v>165</v>
      </c>
      <c r="H85" s="25">
        <v>5501</v>
      </c>
    </row>
    <row r="86" spans="2:8" hidden="1" x14ac:dyDescent="0.25">
      <c r="B86" s="23" t="s">
        <v>61</v>
      </c>
      <c r="C86" s="1">
        <v>4847</v>
      </c>
      <c r="G86" s="1" t="s">
        <v>127</v>
      </c>
      <c r="H86" s="25">
        <v>5415</v>
      </c>
    </row>
    <row r="87" spans="2:8" hidden="1" x14ac:dyDescent="0.25">
      <c r="B87" s="23" t="s">
        <v>144</v>
      </c>
      <c r="C87" s="1">
        <v>4370</v>
      </c>
      <c r="G87" s="1" t="s">
        <v>44</v>
      </c>
      <c r="H87" s="25">
        <v>4314</v>
      </c>
    </row>
    <row r="88" spans="2:8" hidden="1" x14ac:dyDescent="0.25">
      <c r="B88" s="23" t="s">
        <v>161</v>
      </c>
      <c r="C88" s="1">
        <v>4166</v>
      </c>
      <c r="G88" s="1" t="s">
        <v>52</v>
      </c>
      <c r="H88" s="25">
        <v>4294</v>
      </c>
    </row>
    <row r="89" spans="2:8" hidden="1" x14ac:dyDescent="0.25">
      <c r="B89" s="23" t="s">
        <v>170</v>
      </c>
      <c r="C89" s="1">
        <v>4113</v>
      </c>
      <c r="G89" s="1" t="s">
        <v>152</v>
      </c>
      <c r="H89" s="25">
        <v>4238</v>
      </c>
    </row>
    <row r="90" spans="2:8" hidden="1" x14ac:dyDescent="0.25">
      <c r="B90" s="23" t="s">
        <v>81</v>
      </c>
      <c r="C90" s="1">
        <v>3742</v>
      </c>
      <c r="G90" s="1" t="s">
        <v>19</v>
      </c>
      <c r="H90" s="25">
        <v>4112</v>
      </c>
    </row>
    <row r="91" spans="2:8" hidden="1" x14ac:dyDescent="0.25">
      <c r="B91" s="23" t="s">
        <v>33</v>
      </c>
      <c r="C91" s="1">
        <v>3447</v>
      </c>
      <c r="G91" s="1" t="s">
        <v>170</v>
      </c>
      <c r="H91" s="25">
        <v>4044</v>
      </c>
    </row>
    <row r="92" spans="2:8" hidden="1" x14ac:dyDescent="0.25">
      <c r="B92" s="23" t="s">
        <v>89</v>
      </c>
      <c r="C92" s="1">
        <v>3173</v>
      </c>
      <c r="G92" s="1" t="s">
        <v>33</v>
      </c>
      <c r="H92" s="25">
        <v>3990</v>
      </c>
    </row>
    <row r="93" spans="2:8" hidden="1" x14ac:dyDescent="0.25">
      <c r="B93" s="23" t="s">
        <v>88</v>
      </c>
      <c r="C93" s="1">
        <v>3078</v>
      </c>
      <c r="G93" s="1" t="s">
        <v>72</v>
      </c>
      <c r="H93" s="25">
        <v>3774</v>
      </c>
    </row>
    <row r="94" spans="2:8" hidden="1" x14ac:dyDescent="0.25">
      <c r="B94" s="23" t="s">
        <v>19</v>
      </c>
      <c r="C94" s="1">
        <v>2956</v>
      </c>
      <c r="G94" s="1" t="s">
        <v>135</v>
      </c>
      <c r="H94" s="25">
        <v>3107</v>
      </c>
    </row>
    <row r="95" spans="2:8" hidden="1" x14ac:dyDescent="0.25">
      <c r="B95" s="23" t="s">
        <v>26</v>
      </c>
      <c r="C95" s="1">
        <v>2857</v>
      </c>
      <c r="G95" s="1" t="s">
        <v>136</v>
      </c>
      <c r="H95" s="25">
        <v>2967</v>
      </c>
    </row>
    <row r="96" spans="2:8" hidden="1" x14ac:dyDescent="0.25">
      <c r="B96" s="23" t="s">
        <v>93</v>
      </c>
      <c r="C96" s="1">
        <v>2542</v>
      </c>
      <c r="G96" s="1" t="s">
        <v>24</v>
      </c>
      <c r="H96" s="25">
        <v>2954</v>
      </c>
    </row>
    <row r="97" spans="2:8" hidden="1" x14ac:dyDescent="0.25">
      <c r="B97" s="23" t="s">
        <v>101</v>
      </c>
      <c r="C97" s="1">
        <v>2335</v>
      </c>
      <c r="G97" s="1" t="s">
        <v>88</v>
      </c>
      <c r="H97" s="25">
        <v>2792</v>
      </c>
    </row>
    <row r="98" spans="2:8" hidden="1" x14ac:dyDescent="0.25">
      <c r="B98" s="23" t="s">
        <v>44</v>
      </c>
      <c r="C98" s="1">
        <v>2079</v>
      </c>
      <c r="G98" s="1" t="s">
        <v>166</v>
      </c>
      <c r="H98" s="25">
        <v>2688</v>
      </c>
    </row>
    <row r="99" spans="2:8" hidden="1" x14ac:dyDescent="0.25">
      <c r="B99" s="23" t="s">
        <v>152</v>
      </c>
      <c r="C99" s="1">
        <v>1995</v>
      </c>
      <c r="G99" s="1" t="s">
        <v>109</v>
      </c>
      <c r="H99" s="25">
        <v>2529</v>
      </c>
    </row>
    <row r="100" spans="2:8" hidden="1" x14ac:dyDescent="0.25">
      <c r="B100" s="23" t="s">
        <v>102</v>
      </c>
      <c r="C100" s="1">
        <v>1967</v>
      </c>
      <c r="G100" s="1" t="s">
        <v>82</v>
      </c>
      <c r="H100" s="25">
        <v>2526</v>
      </c>
    </row>
    <row r="101" spans="2:8" hidden="1" x14ac:dyDescent="0.25">
      <c r="B101" s="23" t="s">
        <v>150</v>
      </c>
      <c r="C101" s="1">
        <v>1862</v>
      </c>
      <c r="G101" s="1" t="s">
        <v>133</v>
      </c>
      <c r="H101" s="25">
        <v>2487</v>
      </c>
    </row>
    <row r="102" spans="2:8" hidden="1" x14ac:dyDescent="0.25">
      <c r="B102" s="23" t="s">
        <v>82</v>
      </c>
      <c r="C102" s="1">
        <v>1622</v>
      </c>
      <c r="G102" s="1" t="s">
        <v>90</v>
      </c>
      <c r="H102" s="25">
        <v>2410</v>
      </c>
    </row>
    <row r="103" spans="2:8" hidden="1" x14ac:dyDescent="0.25">
      <c r="B103" s="23" t="s">
        <v>166</v>
      </c>
      <c r="C103" s="1">
        <v>1614</v>
      </c>
      <c r="G103" s="1" t="s">
        <v>131</v>
      </c>
      <c r="H103" s="25">
        <v>2406</v>
      </c>
    </row>
    <row r="104" spans="2:8" hidden="1" x14ac:dyDescent="0.25">
      <c r="B104" s="23" t="s">
        <v>138</v>
      </c>
      <c r="C104" s="1">
        <v>1392</v>
      </c>
      <c r="G104" s="1" t="s">
        <v>146</v>
      </c>
      <c r="H104" s="25">
        <v>2258</v>
      </c>
    </row>
    <row r="105" spans="2:8" hidden="1" x14ac:dyDescent="0.25">
      <c r="B105" s="23" t="s">
        <v>109</v>
      </c>
      <c r="C105" s="1">
        <v>1325</v>
      </c>
      <c r="G105" s="1" t="s">
        <v>93</v>
      </c>
      <c r="H105" s="25">
        <v>2183</v>
      </c>
    </row>
    <row r="106" spans="2:8" hidden="1" x14ac:dyDescent="0.25">
      <c r="B106" s="23" t="s">
        <v>132</v>
      </c>
      <c r="C106" s="1">
        <v>1312</v>
      </c>
      <c r="G106" s="1" t="s">
        <v>144</v>
      </c>
      <c r="H106" s="25">
        <v>2036</v>
      </c>
    </row>
    <row r="107" spans="2:8" hidden="1" x14ac:dyDescent="0.25">
      <c r="B107" s="23" t="s">
        <v>112</v>
      </c>
      <c r="C107" s="1">
        <v>1305</v>
      </c>
      <c r="G107" s="1" t="s">
        <v>81</v>
      </c>
      <c r="H107" s="25">
        <v>1878</v>
      </c>
    </row>
    <row r="108" spans="2:8" hidden="1" x14ac:dyDescent="0.25">
      <c r="B108" s="23" t="s">
        <v>73</v>
      </c>
      <c r="C108" s="1">
        <v>1242</v>
      </c>
      <c r="G108" s="1" t="s">
        <v>15</v>
      </c>
      <c r="H108" s="25">
        <v>1654</v>
      </c>
    </row>
    <row r="109" spans="2:8" hidden="1" x14ac:dyDescent="0.25">
      <c r="B109" s="23" t="s">
        <v>121</v>
      </c>
      <c r="C109" s="1">
        <v>1235</v>
      </c>
      <c r="G109" s="1" t="s">
        <v>73</v>
      </c>
      <c r="H109" s="25">
        <v>1523</v>
      </c>
    </row>
    <row r="110" spans="2:8" hidden="1" x14ac:dyDescent="0.25">
      <c r="B110" s="23" t="s">
        <v>75</v>
      </c>
      <c r="C110" s="1">
        <v>1234</v>
      </c>
      <c r="G110" s="1" t="s">
        <v>101</v>
      </c>
      <c r="H110" s="25">
        <v>1403</v>
      </c>
    </row>
    <row r="111" spans="2:8" hidden="1" x14ac:dyDescent="0.25">
      <c r="B111" s="23" t="s">
        <v>54</v>
      </c>
      <c r="C111" s="1">
        <v>1199</v>
      </c>
      <c r="G111" s="1" t="s">
        <v>102</v>
      </c>
      <c r="H111" s="25">
        <v>1364</v>
      </c>
    </row>
    <row r="112" spans="2:8" hidden="1" x14ac:dyDescent="0.25">
      <c r="B112" s="23" t="s">
        <v>116</v>
      </c>
      <c r="C112" s="1">
        <v>1167</v>
      </c>
      <c r="G112" s="1" t="s">
        <v>116</v>
      </c>
      <c r="H112" s="25">
        <v>1231</v>
      </c>
    </row>
    <row r="113" spans="2:8" hidden="1" x14ac:dyDescent="0.25">
      <c r="B113" s="23" t="s">
        <v>146</v>
      </c>
      <c r="C113" s="1">
        <v>1095</v>
      </c>
      <c r="G113" s="1" t="s">
        <v>121</v>
      </c>
      <c r="H113" s="25">
        <v>1215</v>
      </c>
    </row>
    <row r="114" spans="2:8" hidden="1" x14ac:dyDescent="0.25">
      <c r="B114" s="23" t="s">
        <v>85</v>
      </c>
      <c r="C114" s="1">
        <v>1093</v>
      </c>
      <c r="G114" s="1" t="s">
        <v>58</v>
      </c>
      <c r="H114" s="25">
        <v>1173</v>
      </c>
    </row>
    <row r="115" spans="2:8" hidden="1" x14ac:dyDescent="0.25">
      <c r="B115" s="23" t="s">
        <v>58</v>
      </c>
      <c r="C115" s="1">
        <v>1024</v>
      </c>
      <c r="G115" s="1" t="s">
        <v>54</v>
      </c>
      <c r="H115" s="25">
        <v>1169</v>
      </c>
    </row>
    <row r="116" spans="2:8" hidden="1" x14ac:dyDescent="0.25">
      <c r="B116" s="23" t="s">
        <v>133</v>
      </c>
      <c r="C116" s="1">
        <v>940</v>
      </c>
      <c r="G116" s="1" t="s">
        <v>85</v>
      </c>
      <c r="H116" s="25">
        <v>1157</v>
      </c>
    </row>
    <row r="117" spans="2:8" hidden="1" x14ac:dyDescent="0.25">
      <c r="B117" s="23" t="s">
        <v>126</v>
      </c>
      <c r="C117" s="1">
        <v>929</v>
      </c>
      <c r="G117" s="1" t="s">
        <v>134</v>
      </c>
      <c r="H117" s="25">
        <v>1105</v>
      </c>
    </row>
    <row r="118" spans="2:8" hidden="1" x14ac:dyDescent="0.25">
      <c r="B118" s="23" t="s">
        <v>24</v>
      </c>
      <c r="C118" s="1">
        <v>914</v>
      </c>
      <c r="G118" s="1" t="s">
        <v>46</v>
      </c>
      <c r="H118" s="25">
        <v>1073</v>
      </c>
    </row>
    <row r="119" spans="2:8" hidden="1" x14ac:dyDescent="0.25">
      <c r="B119" s="23" t="s">
        <v>15</v>
      </c>
      <c r="C119" s="1">
        <v>814</v>
      </c>
      <c r="G119" s="1" t="s">
        <v>83</v>
      </c>
      <c r="H119" s="25">
        <v>1045</v>
      </c>
    </row>
    <row r="120" spans="2:8" hidden="1" x14ac:dyDescent="0.25">
      <c r="B120" s="23" t="s">
        <v>90</v>
      </c>
      <c r="C120" s="1">
        <v>776</v>
      </c>
      <c r="G120" s="1" t="s">
        <v>76</v>
      </c>
      <c r="H120" s="25">
        <v>996</v>
      </c>
    </row>
    <row r="121" spans="2:8" hidden="1" x14ac:dyDescent="0.25">
      <c r="B121" s="23" t="s">
        <v>123</v>
      </c>
      <c r="C121" s="1">
        <v>725.6703</v>
      </c>
      <c r="G121" s="1" t="s">
        <v>150</v>
      </c>
      <c r="H121" s="25">
        <v>992</v>
      </c>
    </row>
    <row r="122" spans="2:8" hidden="1" x14ac:dyDescent="0.25">
      <c r="B122" s="23" t="s">
        <v>169</v>
      </c>
      <c r="C122" s="1">
        <v>717</v>
      </c>
      <c r="G122" s="1" t="s">
        <v>112</v>
      </c>
      <c r="H122" s="25">
        <v>974</v>
      </c>
    </row>
    <row r="123" spans="2:8" hidden="1" x14ac:dyDescent="0.25">
      <c r="B123" s="23" t="s">
        <v>46</v>
      </c>
      <c r="C123" s="1">
        <v>635</v>
      </c>
      <c r="G123" s="1" t="s">
        <v>123</v>
      </c>
      <c r="H123" s="25">
        <v>896</v>
      </c>
    </row>
    <row r="124" spans="2:8" hidden="1" x14ac:dyDescent="0.25">
      <c r="B124" s="23" t="s">
        <v>162</v>
      </c>
      <c r="C124" s="1">
        <v>633</v>
      </c>
      <c r="G124" s="1" t="s">
        <v>75</v>
      </c>
      <c r="H124" s="25">
        <v>833</v>
      </c>
    </row>
    <row r="125" spans="2:8" hidden="1" x14ac:dyDescent="0.25">
      <c r="B125" s="23" t="s">
        <v>98</v>
      </c>
      <c r="C125" s="1">
        <v>581</v>
      </c>
      <c r="G125" s="1" t="s">
        <v>71</v>
      </c>
      <c r="H125" s="25">
        <v>825</v>
      </c>
    </row>
    <row r="126" spans="2:8" hidden="1" x14ac:dyDescent="0.25">
      <c r="B126" s="23" t="s">
        <v>168</v>
      </c>
      <c r="C126" s="1">
        <v>565</v>
      </c>
      <c r="G126" s="1" t="s">
        <v>169</v>
      </c>
      <c r="H126" s="25">
        <v>778</v>
      </c>
    </row>
    <row r="127" spans="2:8" hidden="1" x14ac:dyDescent="0.25">
      <c r="B127" s="23" t="s">
        <v>137</v>
      </c>
      <c r="C127" s="1">
        <v>477</v>
      </c>
      <c r="G127" s="1" t="s">
        <v>157</v>
      </c>
      <c r="H127" s="25">
        <v>750</v>
      </c>
    </row>
    <row r="128" spans="2:8" hidden="1" x14ac:dyDescent="0.25">
      <c r="B128" s="23" t="s">
        <v>141</v>
      </c>
      <c r="C128" s="1">
        <v>470</v>
      </c>
      <c r="G128" s="1" t="s">
        <v>65</v>
      </c>
      <c r="H128" s="25">
        <v>738</v>
      </c>
    </row>
    <row r="129" spans="2:8" hidden="1" x14ac:dyDescent="0.25">
      <c r="B129" s="23" t="s">
        <v>83</v>
      </c>
      <c r="C129" s="1">
        <v>465</v>
      </c>
      <c r="G129" s="1" t="s">
        <v>91</v>
      </c>
      <c r="H129" s="25">
        <v>733</v>
      </c>
    </row>
    <row r="130" spans="2:8" hidden="1" x14ac:dyDescent="0.25">
      <c r="B130" s="23" t="s">
        <v>71</v>
      </c>
      <c r="C130" s="1">
        <v>373</v>
      </c>
      <c r="G130" s="1" t="s">
        <v>106</v>
      </c>
      <c r="H130" s="25">
        <v>725</v>
      </c>
    </row>
    <row r="131" spans="2:8" hidden="1" x14ac:dyDescent="0.25">
      <c r="B131" s="23" t="s">
        <v>91</v>
      </c>
      <c r="C131" s="1">
        <v>370</v>
      </c>
      <c r="G131" s="1" t="s">
        <v>138</v>
      </c>
      <c r="H131" s="25">
        <v>724</v>
      </c>
    </row>
    <row r="132" spans="2:8" hidden="1" x14ac:dyDescent="0.25">
      <c r="B132" s="23" t="s">
        <v>35</v>
      </c>
      <c r="C132" s="1">
        <v>369</v>
      </c>
      <c r="G132" s="1" t="s">
        <v>126</v>
      </c>
      <c r="H132" s="25">
        <v>689</v>
      </c>
    </row>
    <row r="133" spans="2:8" hidden="1" x14ac:dyDescent="0.25">
      <c r="B133" s="23" t="s">
        <v>134</v>
      </c>
      <c r="C133" s="1">
        <v>364</v>
      </c>
      <c r="G133" s="1" t="s">
        <v>98</v>
      </c>
      <c r="H133" s="25">
        <v>637</v>
      </c>
    </row>
    <row r="134" spans="2:8" hidden="1" x14ac:dyDescent="0.25">
      <c r="B134" s="23" t="s">
        <v>103</v>
      </c>
      <c r="C134" s="1">
        <v>341</v>
      </c>
      <c r="G134" s="1" t="s">
        <v>172</v>
      </c>
      <c r="H134" s="25">
        <v>584</v>
      </c>
    </row>
    <row r="135" spans="2:8" hidden="1" x14ac:dyDescent="0.25">
      <c r="B135" s="23" t="s">
        <v>77</v>
      </c>
      <c r="C135" s="1">
        <v>333.40460000000002</v>
      </c>
      <c r="G135" s="1" t="s">
        <v>74</v>
      </c>
      <c r="H135" s="25">
        <v>569</v>
      </c>
    </row>
    <row r="136" spans="2:8" hidden="1" x14ac:dyDescent="0.25">
      <c r="B136" s="23" t="s">
        <v>106</v>
      </c>
      <c r="C136" s="1">
        <v>328.3048</v>
      </c>
      <c r="G136" s="1" t="s">
        <v>132</v>
      </c>
      <c r="H136" s="25">
        <v>520</v>
      </c>
    </row>
    <row r="137" spans="2:8" hidden="1" x14ac:dyDescent="0.25">
      <c r="B137" s="23" t="s">
        <v>42</v>
      </c>
      <c r="C137" s="1">
        <v>325</v>
      </c>
      <c r="G137" s="1" t="s">
        <v>164</v>
      </c>
      <c r="H137" s="25">
        <v>507</v>
      </c>
    </row>
    <row r="138" spans="2:8" hidden="1" x14ac:dyDescent="0.25">
      <c r="B138" s="23" t="s">
        <v>38</v>
      </c>
      <c r="C138" s="1">
        <v>317</v>
      </c>
      <c r="G138" s="1" t="s">
        <v>103</v>
      </c>
      <c r="H138" s="25">
        <v>488.6112</v>
      </c>
    </row>
    <row r="139" spans="2:8" hidden="1" x14ac:dyDescent="0.25">
      <c r="B139" s="23" t="s">
        <v>155</v>
      </c>
      <c r="C139" s="1">
        <v>302</v>
      </c>
      <c r="G139" s="1" t="s">
        <v>32</v>
      </c>
      <c r="H139" s="25">
        <v>485</v>
      </c>
    </row>
    <row r="140" spans="2:8" hidden="1" x14ac:dyDescent="0.25">
      <c r="B140" s="23" t="s">
        <v>124</v>
      </c>
      <c r="C140" s="1">
        <v>300</v>
      </c>
      <c r="G140" s="1" t="s">
        <v>35</v>
      </c>
      <c r="H140" s="25">
        <v>447</v>
      </c>
    </row>
    <row r="141" spans="2:8" hidden="1" x14ac:dyDescent="0.25">
      <c r="B141" s="23" t="s">
        <v>136</v>
      </c>
      <c r="C141" s="1">
        <v>299</v>
      </c>
      <c r="G141" s="1" t="s">
        <v>42</v>
      </c>
      <c r="H141" s="25">
        <v>442</v>
      </c>
    </row>
    <row r="142" spans="2:8" hidden="1" x14ac:dyDescent="0.25">
      <c r="B142" s="23" t="s">
        <v>43</v>
      </c>
      <c r="C142" s="1">
        <v>276.3845</v>
      </c>
      <c r="G142" s="1" t="s">
        <v>37</v>
      </c>
      <c r="H142" s="25">
        <v>391</v>
      </c>
    </row>
    <row r="143" spans="2:8" hidden="1" x14ac:dyDescent="0.25">
      <c r="B143" s="23" t="s">
        <v>157</v>
      </c>
      <c r="C143" s="1">
        <v>267</v>
      </c>
      <c r="G143" s="1" t="s">
        <v>168</v>
      </c>
      <c r="H143" s="25">
        <v>345</v>
      </c>
    </row>
    <row r="144" spans="2:8" hidden="1" x14ac:dyDescent="0.25">
      <c r="B144" s="23" t="s">
        <v>172</v>
      </c>
      <c r="C144" s="1">
        <v>257</v>
      </c>
      <c r="G144" s="1" t="s">
        <v>137</v>
      </c>
      <c r="H144" s="25">
        <v>334</v>
      </c>
    </row>
    <row r="145" spans="2:8" hidden="1" x14ac:dyDescent="0.25">
      <c r="B145" s="23" t="s">
        <v>62</v>
      </c>
      <c r="C145" s="1">
        <v>235</v>
      </c>
      <c r="G145" s="1" t="s">
        <v>87</v>
      </c>
      <c r="H145" s="25">
        <v>318.7842</v>
      </c>
    </row>
    <row r="146" spans="2:8" hidden="1" x14ac:dyDescent="0.25">
      <c r="B146" s="23" t="s">
        <v>153</v>
      </c>
      <c r="C146" s="1">
        <v>233</v>
      </c>
      <c r="G146" s="1" t="s">
        <v>104</v>
      </c>
      <c r="H146" s="25">
        <v>303</v>
      </c>
    </row>
    <row r="147" spans="2:8" hidden="1" x14ac:dyDescent="0.25">
      <c r="B147" s="23" t="s">
        <v>32</v>
      </c>
      <c r="C147" s="1">
        <v>217</v>
      </c>
      <c r="G147" s="1" t="s">
        <v>155</v>
      </c>
      <c r="H147" s="25">
        <v>302</v>
      </c>
    </row>
    <row r="148" spans="2:8" hidden="1" x14ac:dyDescent="0.25">
      <c r="B148" s="23" t="s">
        <v>107</v>
      </c>
      <c r="C148" s="1">
        <v>206.84620000000001</v>
      </c>
      <c r="G148" s="1" t="s">
        <v>30</v>
      </c>
      <c r="H148" s="25">
        <v>291</v>
      </c>
    </row>
    <row r="149" spans="2:8" hidden="1" x14ac:dyDescent="0.25">
      <c r="B149" s="23" t="s">
        <v>87</v>
      </c>
      <c r="C149" s="1">
        <v>202</v>
      </c>
      <c r="G149" s="1" t="s">
        <v>124</v>
      </c>
      <c r="H149" s="25">
        <v>288</v>
      </c>
    </row>
    <row r="150" spans="2:8" hidden="1" x14ac:dyDescent="0.25">
      <c r="B150" s="23" t="s">
        <v>76</v>
      </c>
      <c r="C150" s="1">
        <v>189</v>
      </c>
      <c r="G150" s="1" t="s">
        <v>62</v>
      </c>
      <c r="H150" s="25">
        <v>279</v>
      </c>
    </row>
    <row r="151" spans="2:8" hidden="1" x14ac:dyDescent="0.25">
      <c r="B151" s="23" t="s">
        <v>55</v>
      </c>
      <c r="C151" s="1">
        <v>179</v>
      </c>
      <c r="G151" s="1" t="s">
        <v>38</v>
      </c>
      <c r="H151" s="25">
        <v>278</v>
      </c>
    </row>
    <row r="152" spans="2:8" hidden="1" x14ac:dyDescent="0.25">
      <c r="B152" s="23" t="s">
        <v>74</v>
      </c>
      <c r="C152" s="1">
        <v>178</v>
      </c>
      <c r="G152" s="1" t="s">
        <v>41</v>
      </c>
      <c r="H152" s="25">
        <v>271</v>
      </c>
    </row>
    <row r="153" spans="2:8" hidden="1" x14ac:dyDescent="0.25">
      <c r="B153" s="23" t="s">
        <v>99</v>
      </c>
      <c r="C153" s="1">
        <v>166.7347</v>
      </c>
      <c r="G153" s="1" t="s">
        <v>141</v>
      </c>
      <c r="H153" s="25">
        <v>232</v>
      </c>
    </row>
    <row r="154" spans="2:8" hidden="1" x14ac:dyDescent="0.25">
      <c r="B154" s="23" t="s">
        <v>131</v>
      </c>
      <c r="C154" s="1">
        <v>166</v>
      </c>
      <c r="G154" s="1" t="s">
        <v>84</v>
      </c>
      <c r="H154" s="25">
        <v>224</v>
      </c>
    </row>
    <row r="155" spans="2:8" hidden="1" x14ac:dyDescent="0.25">
      <c r="B155" s="23" t="s">
        <v>36</v>
      </c>
      <c r="C155" s="1">
        <v>165</v>
      </c>
      <c r="G155" s="1" t="s">
        <v>140</v>
      </c>
      <c r="H155" s="25">
        <v>213</v>
      </c>
    </row>
    <row r="156" spans="2:8" hidden="1" x14ac:dyDescent="0.25">
      <c r="B156" s="23" t="s">
        <v>140</v>
      </c>
      <c r="C156" s="1">
        <v>164.828</v>
      </c>
      <c r="G156" s="1" t="s">
        <v>162</v>
      </c>
      <c r="H156" s="25">
        <v>188</v>
      </c>
    </row>
    <row r="157" spans="2:8" hidden="1" x14ac:dyDescent="0.25">
      <c r="B157" s="23" t="s">
        <v>37</v>
      </c>
      <c r="C157" s="1">
        <v>163.18190000000001</v>
      </c>
      <c r="G157" s="1" t="s">
        <v>55</v>
      </c>
      <c r="H157" s="25">
        <v>181</v>
      </c>
    </row>
    <row r="158" spans="2:8" hidden="1" x14ac:dyDescent="0.25">
      <c r="B158" s="23" t="s">
        <v>104</v>
      </c>
      <c r="C158" s="1">
        <v>155</v>
      </c>
      <c r="G158" s="1" t="s">
        <v>153</v>
      </c>
      <c r="H158" s="25">
        <v>177</v>
      </c>
    </row>
    <row r="159" spans="2:8" hidden="1" x14ac:dyDescent="0.25">
      <c r="B159" s="23" t="s">
        <v>34</v>
      </c>
      <c r="C159" s="1">
        <v>142.07660000000001</v>
      </c>
      <c r="G159" s="1" t="s">
        <v>151</v>
      </c>
      <c r="H159" s="25">
        <v>169</v>
      </c>
    </row>
    <row r="160" spans="2:8" hidden="1" x14ac:dyDescent="0.25">
      <c r="B160" s="23" t="s">
        <v>154</v>
      </c>
      <c r="C160" s="1">
        <v>134</v>
      </c>
      <c r="G160" s="1" t="s">
        <v>99</v>
      </c>
      <c r="H160" s="25">
        <v>164</v>
      </c>
    </row>
    <row r="161" spans="2:8" hidden="1" x14ac:dyDescent="0.25">
      <c r="B161" s="23" t="s">
        <v>65</v>
      </c>
      <c r="C161" s="1">
        <v>133</v>
      </c>
      <c r="G161" s="1" t="s">
        <v>117</v>
      </c>
      <c r="H161" s="25">
        <v>164</v>
      </c>
    </row>
    <row r="162" spans="2:8" hidden="1" x14ac:dyDescent="0.25">
      <c r="B162" s="23" t="s">
        <v>164</v>
      </c>
      <c r="C162" s="1">
        <v>133</v>
      </c>
      <c r="G162" s="1" t="s">
        <v>154</v>
      </c>
      <c r="H162" s="25">
        <v>164</v>
      </c>
    </row>
    <row r="163" spans="2:8" hidden="1" x14ac:dyDescent="0.25">
      <c r="B163" s="23" t="s">
        <v>41</v>
      </c>
      <c r="C163" s="1">
        <v>132</v>
      </c>
      <c r="G163" s="1" t="s">
        <v>39</v>
      </c>
      <c r="H163" s="25">
        <v>153</v>
      </c>
    </row>
    <row r="164" spans="2:8" hidden="1" x14ac:dyDescent="0.25">
      <c r="B164" s="23" t="s">
        <v>143</v>
      </c>
      <c r="C164" s="1">
        <v>123</v>
      </c>
      <c r="G164" s="1" t="s">
        <v>77</v>
      </c>
      <c r="H164" s="25">
        <v>152</v>
      </c>
    </row>
    <row r="165" spans="2:8" hidden="1" x14ac:dyDescent="0.25">
      <c r="B165" s="23" t="s">
        <v>117</v>
      </c>
      <c r="C165" s="1">
        <v>114</v>
      </c>
      <c r="G165" s="1" t="s">
        <v>105</v>
      </c>
      <c r="H165" s="25">
        <v>146</v>
      </c>
    </row>
    <row r="166" spans="2:8" hidden="1" x14ac:dyDescent="0.25">
      <c r="B166" s="23" t="s">
        <v>84</v>
      </c>
      <c r="C166" s="1">
        <v>100</v>
      </c>
      <c r="G166" s="1" t="s">
        <v>43</v>
      </c>
      <c r="H166" s="25">
        <v>144</v>
      </c>
    </row>
    <row r="167" spans="2:8" hidden="1" x14ac:dyDescent="0.25">
      <c r="B167" s="23" t="s">
        <v>145</v>
      </c>
      <c r="C167" s="1">
        <v>93</v>
      </c>
      <c r="G167" s="1" t="s">
        <v>45</v>
      </c>
      <c r="H167" s="25">
        <v>142</v>
      </c>
    </row>
    <row r="168" spans="2:8" hidden="1" x14ac:dyDescent="0.25">
      <c r="B168" s="23" t="s">
        <v>70</v>
      </c>
      <c r="C168" s="1">
        <v>91</v>
      </c>
      <c r="G168" s="1" t="s">
        <v>36</v>
      </c>
      <c r="H168" s="25">
        <v>136</v>
      </c>
    </row>
    <row r="169" spans="2:8" hidden="1" x14ac:dyDescent="0.25">
      <c r="B169" s="23" t="s">
        <v>130</v>
      </c>
      <c r="C169" s="1">
        <v>89</v>
      </c>
      <c r="G169" s="1" t="s">
        <v>163</v>
      </c>
      <c r="H169" s="25">
        <v>128</v>
      </c>
    </row>
    <row r="170" spans="2:8" hidden="1" x14ac:dyDescent="0.25">
      <c r="B170" s="23" t="s">
        <v>100</v>
      </c>
      <c r="C170" s="1">
        <v>73</v>
      </c>
      <c r="G170" s="1" t="s">
        <v>34</v>
      </c>
      <c r="H170" s="25">
        <v>126</v>
      </c>
    </row>
    <row r="171" spans="2:8" hidden="1" x14ac:dyDescent="0.25">
      <c r="B171" s="23" t="s">
        <v>30</v>
      </c>
      <c r="C171" s="1">
        <v>71</v>
      </c>
      <c r="G171" s="1" t="s">
        <v>130</v>
      </c>
      <c r="H171" s="25">
        <v>119</v>
      </c>
    </row>
    <row r="172" spans="2:8" hidden="1" x14ac:dyDescent="0.25">
      <c r="B172" s="23" t="s">
        <v>80</v>
      </c>
      <c r="C172" s="1">
        <v>67</v>
      </c>
      <c r="G172" s="1" t="s">
        <v>70</v>
      </c>
      <c r="H172" s="25">
        <v>117</v>
      </c>
    </row>
    <row r="173" spans="2:8" hidden="1" x14ac:dyDescent="0.25">
      <c r="B173" s="23" t="s">
        <v>151</v>
      </c>
      <c r="C173" s="1">
        <v>57.711599999999997</v>
      </c>
      <c r="G173" s="1" t="s">
        <v>107</v>
      </c>
      <c r="H173" s="25">
        <v>112</v>
      </c>
    </row>
    <row r="174" spans="2:8" hidden="1" x14ac:dyDescent="0.25">
      <c r="B174" s="23" t="s">
        <v>40</v>
      </c>
      <c r="C174" s="1">
        <v>57</v>
      </c>
      <c r="G174" s="1" t="s">
        <v>67</v>
      </c>
      <c r="H174" s="25">
        <v>95.043499999999995</v>
      </c>
    </row>
    <row r="175" spans="2:8" hidden="1" x14ac:dyDescent="0.25">
      <c r="B175" s="23" t="s">
        <v>139</v>
      </c>
      <c r="C175" s="1">
        <v>55</v>
      </c>
      <c r="G175" s="1" t="s">
        <v>147</v>
      </c>
      <c r="H175" s="25">
        <v>86</v>
      </c>
    </row>
    <row r="176" spans="2:8" hidden="1" x14ac:dyDescent="0.25">
      <c r="B176" s="23" t="s">
        <v>108</v>
      </c>
      <c r="C176" s="1">
        <v>47</v>
      </c>
      <c r="G176" s="1" t="s">
        <v>94</v>
      </c>
      <c r="H176" s="25">
        <v>82</v>
      </c>
    </row>
    <row r="177" spans="2:8" hidden="1" x14ac:dyDescent="0.25">
      <c r="B177" s="23" t="s">
        <v>94</v>
      </c>
      <c r="C177" s="1">
        <v>45.197400000000002</v>
      </c>
      <c r="G177" s="1" t="s">
        <v>80</v>
      </c>
      <c r="H177" s="25">
        <v>81.851299999999995</v>
      </c>
    </row>
    <row r="178" spans="2:8" hidden="1" x14ac:dyDescent="0.25">
      <c r="B178" s="23" t="s">
        <v>110</v>
      </c>
      <c r="C178" s="1">
        <v>42.137300000000003</v>
      </c>
      <c r="G178" s="1" t="s">
        <v>145</v>
      </c>
      <c r="H178" s="25">
        <v>74</v>
      </c>
    </row>
    <row r="179" spans="2:8" hidden="1" x14ac:dyDescent="0.25">
      <c r="B179" s="23" t="s">
        <v>125</v>
      </c>
      <c r="C179" s="1">
        <v>42</v>
      </c>
      <c r="G179" s="1" t="s">
        <v>100</v>
      </c>
      <c r="H179" s="25">
        <v>71</v>
      </c>
    </row>
    <row r="180" spans="2:8" hidden="1" x14ac:dyDescent="0.25">
      <c r="B180" s="23" t="s">
        <v>163</v>
      </c>
      <c r="C180" s="1">
        <v>39.576700000000002</v>
      </c>
      <c r="G180" s="1" t="s">
        <v>160</v>
      </c>
      <c r="H180" s="25">
        <v>67</v>
      </c>
    </row>
    <row r="181" spans="2:8" hidden="1" x14ac:dyDescent="0.25">
      <c r="B181" s="23" t="s">
        <v>45</v>
      </c>
      <c r="C181" s="1">
        <v>39.458199999999998</v>
      </c>
      <c r="G181" s="1" t="s">
        <v>50</v>
      </c>
      <c r="H181" s="25">
        <v>66.617400000000004</v>
      </c>
    </row>
    <row r="182" spans="2:8" hidden="1" x14ac:dyDescent="0.25">
      <c r="B182" s="23" t="s">
        <v>156</v>
      </c>
      <c r="C182" s="1">
        <v>39</v>
      </c>
      <c r="G182" s="1" t="s">
        <v>110</v>
      </c>
      <c r="H182" s="25">
        <v>64.400400000000005</v>
      </c>
    </row>
    <row r="183" spans="2:8" hidden="1" x14ac:dyDescent="0.25">
      <c r="B183" s="23" t="s">
        <v>39</v>
      </c>
      <c r="C183" s="1">
        <v>33.450299999999999</v>
      </c>
      <c r="G183" s="1" t="s">
        <v>156</v>
      </c>
      <c r="H183" s="25">
        <v>60</v>
      </c>
    </row>
    <row r="184" spans="2:8" hidden="1" x14ac:dyDescent="0.25">
      <c r="B184" s="23" t="s">
        <v>67</v>
      </c>
      <c r="C184" s="1">
        <v>30.186</v>
      </c>
      <c r="G184" s="1" t="s">
        <v>31</v>
      </c>
      <c r="H184" s="25">
        <v>59</v>
      </c>
    </row>
    <row r="185" spans="2:8" hidden="1" x14ac:dyDescent="0.25">
      <c r="B185" s="23" t="s">
        <v>105</v>
      </c>
      <c r="C185" s="1">
        <v>30</v>
      </c>
      <c r="G185" s="1" t="s">
        <v>125</v>
      </c>
      <c r="H185" s="25">
        <v>57.528399999999998</v>
      </c>
    </row>
    <row r="186" spans="2:8" hidden="1" x14ac:dyDescent="0.25">
      <c r="B186" s="23" t="s">
        <v>129</v>
      </c>
      <c r="C186" s="1">
        <v>22.908200000000001</v>
      </c>
      <c r="G186" s="1" t="s">
        <v>108</v>
      </c>
      <c r="H186" s="25">
        <v>57</v>
      </c>
    </row>
    <row r="187" spans="2:8" hidden="1" x14ac:dyDescent="0.25">
      <c r="B187" s="23" t="s">
        <v>64</v>
      </c>
      <c r="C187" s="1">
        <v>20.029599999999999</v>
      </c>
      <c r="G187" s="1" t="s">
        <v>143</v>
      </c>
      <c r="H187" s="25">
        <v>56</v>
      </c>
    </row>
    <row r="188" spans="2:8" hidden="1" x14ac:dyDescent="0.25">
      <c r="B188" s="23" t="s">
        <v>147</v>
      </c>
      <c r="C188" s="1">
        <v>18</v>
      </c>
      <c r="G188" s="1" t="s">
        <v>79</v>
      </c>
      <c r="H188" s="25">
        <v>48</v>
      </c>
    </row>
    <row r="189" spans="2:8" hidden="1" x14ac:dyDescent="0.25">
      <c r="B189" s="23" t="s">
        <v>50</v>
      </c>
      <c r="C189" s="1">
        <v>17.064499999999999</v>
      </c>
      <c r="G189" s="1" t="s">
        <v>139</v>
      </c>
      <c r="H189" s="25">
        <v>46.845500000000001</v>
      </c>
    </row>
    <row r="190" spans="2:8" hidden="1" x14ac:dyDescent="0.25">
      <c r="B190" s="23" t="s">
        <v>79</v>
      </c>
      <c r="C190" s="1">
        <v>16.592600000000001</v>
      </c>
      <c r="G190" s="1" t="s">
        <v>40</v>
      </c>
      <c r="H190" s="25">
        <v>37</v>
      </c>
    </row>
    <row r="191" spans="2:8" hidden="1" x14ac:dyDescent="0.25">
      <c r="B191" s="23" t="s">
        <v>95</v>
      </c>
      <c r="C191" s="1">
        <v>16.116900000000001</v>
      </c>
      <c r="G191" s="1" t="s">
        <v>64</v>
      </c>
      <c r="H191" s="25">
        <v>35.047199999999997</v>
      </c>
    </row>
    <row r="192" spans="2:8" hidden="1" x14ac:dyDescent="0.25">
      <c r="B192" s="23" t="s">
        <v>68</v>
      </c>
      <c r="C192" s="1">
        <v>12.609400000000001</v>
      </c>
      <c r="G192" s="1" t="s">
        <v>129</v>
      </c>
      <c r="H192" s="25">
        <v>33</v>
      </c>
    </row>
    <row r="193" spans="2:8" hidden="1" x14ac:dyDescent="0.25">
      <c r="B193" s="23" t="s">
        <v>149</v>
      </c>
      <c r="C193" s="1">
        <v>9.0188000000000006</v>
      </c>
      <c r="G193" s="1" t="s">
        <v>68</v>
      </c>
      <c r="H193" s="25">
        <v>29</v>
      </c>
    </row>
    <row r="194" spans="2:8" hidden="1" x14ac:dyDescent="0.25">
      <c r="B194" s="23" t="s">
        <v>148</v>
      </c>
      <c r="C194" s="1">
        <v>7.0151000000000003</v>
      </c>
      <c r="G194" s="1" t="s">
        <v>119</v>
      </c>
      <c r="H194" s="25">
        <v>21.446400000000001</v>
      </c>
    </row>
    <row r="195" spans="2:8" hidden="1" x14ac:dyDescent="0.25">
      <c r="B195" s="23" t="s">
        <v>111</v>
      </c>
      <c r="C195" s="1">
        <v>6.2138999999999998</v>
      </c>
      <c r="G195" s="1" t="s">
        <v>149</v>
      </c>
      <c r="H195" s="25">
        <v>21.017099999999999</v>
      </c>
    </row>
    <row r="196" spans="2:8" hidden="1" x14ac:dyDescent="0.25">
      <c r="B196" s="23" t="s">
        <v>31</v>
      </c>
      <c r="C196" s="1">
        <v>6.0613000000000001</v>
      </c>
      <c r="G196" s="1" t="s">
        <v>148</v>
      </c>
      <c r="H196" s="25">
        <v>19.0215</v>
      </c>
    </row>
    <row r="197" spans="2:8" hidden="1" x14ac:dyDescent="0.25">
      <c r="B197" s="23" t="s">
        <v>120</v>
      </c>
      <c r="C197" s="1">
        <v>4.0067000000000004</v>
      </c>
      <c r="G197" s="1" t="s">
        <v>47</v>
      </c>
      <c r="H197" s="25">
        <v>17.168900000000001</v>
      </c>
    </row>
    <row r="198" spans="2:8" hidden="1" x14ac:dyDescent="0.25">
      <c r="B198" s="23" t="s">
        <v>47</v>
      </c>
      <c r="C198" s="1">
        <v>4.0011000000000001</v>
      </c>
      <c r="G198" s="1" t="s">
        <v>95</v>
      </c>
      <c r="H198" s="25">
        <v>9.0934000000000008</v>
      </c>
    </row>
    <row r="199" spans="2:8" hidden="1" x14ac:dyDescent="0.25">
      <c r="B199" s="23" t="s">
        <v>119</v>
      </c>
      <c r="C199" s="1">
        <v>3.3022999999999998</v>
      </c>
      <c r="G199" s="1" t="s">
        <v>111</v>
      </c>
      <c r="H199" s="25">
        <v>8.1555</v>
      </c>
    </row>
    <row r="200" spans="2:8" hidden="1" x14ac:dyDescent="0.25">
      <c r="B200" s="23" t="s">
        <v>113</v>
      </c>
      <c r="C200" s="1">
        <v>2.3854000000000002</v>
      </c>
      <c r="G200" s="1" t="s">
        <v>120</v>
      </c>
      <c r="H200" s="25">
        <v>6.2661999999999995</v>
      </c>
    </row>
    <row r="201" spans="2:8" hidden="1" x14ac:dyDescent="0.25">
      <c r="B201" s="23" t="s">
        <v>115</v>
      </c>
      <c r="C201" s="1">
        <v>2.0775999999999999</v>
      </c>
      <c r="G201" s="1" t="s">
        <v>159</v>
      </c>
      <c r="H201" s="25">
        <v>2.2496</v>
      </c>
    </row>
    <row r="202" spans="2:8" hidden="1" x14ac:dyDescent="0.25">
      <c r="B202" s="23" t="s">
        <v>159</v>
      </c>
      <c r="C202" s="1">
        <v>1.0625</v>
      </c>
      <c r="G202" s="1" t="s">
        <v>115</v>
      </c>
      <c r="H202" s="25">
        <v>2.0285000000000002</v>
      </c>
    </row>
    <row r="203" spans="2:8" hidden="1" x14ac:dyDescent="0.25">
      <c r="B203" s="23" t="s">
        <v>66</v>
      </c>
      <c r="C203" s="1">
        <v>0.5554</v>
      </c>
      <c r="G203" s="1" t="s">
        <v>113</v>
      </c>
      <c r="H203" s="25">
        <v>1.2328999999999999</v>
      </c>
    </row>
    <row r="204" spans="2:8" hidden="1" x14ac:dyDescent="0.25">
      <c r="B204" s="23" t="s">
        <v>160</v>
      </c>
      <c r="C204" s="1">
        <v>0.30870000000000003</v>
      </c>
      <c r="G204" s="1" t="s">
        <v>49</v>
      </c>
      <c r="H204" s="25">
        <v>1.1126</v>
      </c>
    </row>
    <row r="205" spans="2:8" hidden="1" x14ac:dyDescent="0.25">
      <c r="B205" s="23" t="s">
        <v>49</v>
      </c>
      <c r="C205" s="1">
        <v>0.18690000000000001</v>
      </c>
      <c r="G205" s="1" t="s">
        <v>66</v>
      </c>
      <c r="H205" s="25">
        <v>0.50350000000000006</v>
      </c>
    </row>
    <row r="206" spans="2:8" hidden="1" x14ac:dyDescent="0.25">
      <c r="G206" s="1" t="s">
        <v>196</v>
      </c>
      <c r="H206" s="25">
        <v>1954006</v>
      </c>
    </row>
    <row r="207" spans="2:8" hidden="1" x14ac:dyDescent="0.25">
      <c r="G207" s="1" t="s">
        <v>197</v>
      </c>
      <c r="H207" s="25">
        <v>34788.054000000004</v>
      </c>
    </row>
    <row r="208" spans="2:8" hidden="1" x14ac:dyDescent="0.25">
      <c r="G208" s="1" t="s">
        <v>198</v>
      </c>
      <c r="H208" s="25">
        <v>816732</v>
      </c>
    </row>
    <row r="209" spans="7:8" hidden="1" x14ac:dyDescent="0.25">
      <c r="G209" s="1" t="s">
        <v>199</v>
      </c>
      <c r="H209" s="25">
        <v>1645818</v>
      </c>
    </row>
    <row r="210" spans="7:8" hidden="1" x14ac:dyDescent="0.25">
      <c r="G210" s="1" t="s">
        <v>201</v>
      </c>
      <c r="H210" s="25">
        <v>220382.7</v>
      </c>
    </row>
    <row r="211" spans="7:8" hidden="1" x14ac:dyDescent="0.25">
      <c r="G211" s="1" t="s">
        <v>202</v>
      </c>
      <c r="H211" s="25">
        <v>18172.349999999999</v>
      </c>
    </row>
    <row r="212" spans="7:8" hidden="1" x14ac:dyDescent="0.25">
      <c r="G212" s="1" t="s">
        <v>203</v>
      </c>
      <c r="H212" s="25">
        <v>86841.4</v>
      </c>
    </row>
    <row r="213" spans="7:8" hidden="1" x14ac:dyDescent="0.25">
      <c r="G213" s="1" t="s">
        <v>204</v>
      </c>
      <c r="H213" s="25">
        <v>1214092</v>
      </c>
    </row>
    <row r="214" spans="7:8" hidden="1" x14ac:dyDescent="0.25">
      <c r="G214" s="1" t="s">
        <v>205</v>
      </c>
      <c r="H214" s="25">
        <v>83237</v>
      </c>
    </row>
    <row r="215" spans="7:8" hidden="1" x14ac:dyDescent="0.25">
      <c r="G215" s="1" t="s">
        <v>206</v>
      </c>
      <c r="H215" s="25">
        <v>10571</v>
      </c>
    </row>
    <row r="216" spans="7:8" hidden="1" x14ac:dyDescent="0.25">
      <c r="G216" s="1" t="s">
        <v>207</v>
      </c>
      <c r="H216" s="25">
        <v>133541.20000000001</v>
      </c>
    </row>
    <row r="217" spans="7:8" hidden="1" x14ac:dyDescent="0.25">
      <c r="G217" s="1" t="s">
        <v>208</v>
      </c>
      <c r="H217" s="25">
        <v>1639183</v>
      </c>
    </row>
    <row r="218" spans="7:8" hidden="1" x14ac:dyDescent="0.25">
      <c r="G218" s="1" t="s">
        <v>209</v>
      </c>
      <c r="H218" s="25">
        <v>422612</v>
      </c>
    </row>
    <row r="219" spans="7:8" hidden="1" x14ac:dyDescent="0.25">
      <c r="G219" s="1" t="s">
        <v>200</v>
      </c>
      <c r="H219" s="25">
        <v>1967273</v>
      </c>
    </row>
    <row r="220" spans="7:8" hidden="1" x14ac:dyDescent="0.25">
      <c r="G220" s="1" t="s">
        <v>11</v>
      </c>
      <c r="H220" s="25">
        <v>2003854</v>
      </c>
    </row>
    <row r="221" spans="7:8" hidden="1" x14ac:dyDescent="0.25"/>
  </sheetData>
  <sheetProtection algorithmName="SHA-512" hashValue="1x0inw16eWlSORyvT7A+aBa9ndSANMsMc+LizuDmae3nSi2u0uMcpgTuLAb5JRlRB+XhAIrHFKwVxKq0PbyYGA==" saltValue="mGMZSeU5x6CjkGAAL6uEfg==" spinCount="100000" sheet="1" scenarios="1"/>
  <mergeCells count="2">
    <mergeCell ref="A1:X2"/>
    <mergeCell ref="Y1:AA13"/>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P48"/>
  <sheetViews>
    <sheetView showGridLines="0" showRowColHeaders="0" zoomScale="70" zoomScaleNormal="70" workbookViewId="0">
      <selection sqref="A1:D1"/>
    </sheetView>
  </sheetViews>
  <sheetFormatPr defaultRowHeight="15.75" x14ac:dyDescent="0.25"/>
  <cols>
    <col min="1" max="16384" width="9" style="31"/>
  </cols>
  <sheetData>
    <row r="1" spans="1:16" ht="15.75" customHeight="1" x14ac:dyDescent="0.25">
      <c r="A1" s="35"/>
      <c r="B1" s="35"/>
      <c r="C1" s="35"/>
      <c r="D1" s="35"/>
      <c r="E1" s="35"/>
      <c r="F1" s="35"/>
      <c r="G1" s="35"/>
      <c r="H1" s="35"/>
      <c r="I1" s="35"/>
      <c r="J1" s="35"/>
      <c r="O1" s="35"/>
      <c r="P1" s="35"/>
    </row>
    <row r="33" spans="1:2" x14ac:dyDescent="0.25">
      <c r="A33" s="34" t="s">
        <v>226</v>
      </c>
    </row>
    <row r="38" spans="1:2" hidden="1" x14ac:dyDescent="0.25"/>
    <row r="39" spans="1:2" hidden="1" x14ac:dyDescent="0.25">
      <c r="A39" s="31" t="s">
        <v>228</v>
      </c>
      <c r="B39" s="31" t="s">
        <v>227</v>
      </c>
    </row>
    <row r="40" spans="1:2" hidden="1" x14ac:dyDescent="0.25">
      <c r="A40" s="31" t="s">
        <v>181</v>
      </c>
      <c r="B40" s="31">
        <v>1214092</v>
      </c>
    </row>
    <row r="41" spans="1:2" hidden="1" x14ac:dyDescent="0.25">
      <c r="A41" s="31" t="s">
        <v>182</v>
      </c>
      <c r="B41" s="31">
        <v>422612</v>
      </c>
    </row>
    <row r="42" spans="1:2" hidden="1" x14ac:dyDescent="0.25">
      <c r="A42" s="31" t="s">
        <v>185</v>
      </c>
      <c r="B42" s="31">
        <v>133541.20000000001</v>
      </c>
    </row>
    <row r="43" spans="1:2" hidden="1" x14ac:dyDescent="0.25">
      <c r="A43" s="31" t="s">
        <v>184</v>
      </c>
      <c r="B43" s="31">
        <v>86841.4</v>
      </c>
    </row>
    <row r="44" spans="1:2" hidden="1" x14ac:dyDescent="0.25">
      <c r="A44" s="31" t="s">
        <v>186</v>
      </c>
      <c r="B44" s="31">
        <v>83237</v>
      </c>
    </row>
    <row r="45" spans="1:2" hidden="1" x14ac:dyDescent="0.25">
      <c r="A45" s="31" t="s">
        <v>288</v>
      </c>
      <c r="B45" s="31">
        <v>34788.054000000004</v>
      </c>
    </row>
    <row r="46" spans="1:2" hidden="1" x14ac:dyDescent="0.25">
      <c r="A46" s="31" t="s">
        <v>187</v>
      </c>
      <c r="B46" s="31">
        <v>18172.349999999999</v>
      </c>
    </row>
    <row r="47" spans="1:2" hidden="1" x14ac:dyDescent="0.25">
      <c r="A47" s="31" t="s">
        <v>183</v>
      </c>
      <c r="B47" s="31">
        <v>10571</v>
      </c>
    </row>
    <row r="48" spans="1:2" hidden="1" x14ac:dyDescent="0.25"/>
  </sheetData>
  <sheetProtection algorithmName="SHA-512" hashValue="2aZ8uXNoAROcwkkjihlqCJdMgdrIUa4azdwnJEB638EvCG/x/tRxztUkD9xTiAJdi8E4vTywQPnYx3DSvZ98IA==" saltValue="vZ3VU6BzHcNhpG1aiHzYMg==" spinCount="100000" sheet="1" scenarios="1"/>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P62"/>
  <sheetViews>
    <sheetView showGridLines="0" showRowColHeaders="0" zoomScale="70" zoomScaleNormal="70" workbookViewId="0">
      <selection sqref="A1:D1"/>
    </sheetView>
  </sheetViews>
  <sheetFormatPr defaultRowHeight="15.75" x14ac:dyDescent="0.25"/>
  <cols>
    <col min="1" max="2" width="9" style="31"/>
    <col min="3" max="3" width="10.25" style="31" customWidth="1"/>
    <col min="4" max="16384" width="9" style="31"/>
  </cols>
  <sheetData>
    <row r="1" spans="1:16" ht="15.75" customHeight="1" x14ac:dyDescent="0.25">
      <c r="A1" s="35"/>
      <c r="B1" s="35"/>
      <c r="C1" s="35"/>
      <c r="D1" s="35"/>
      <c r="E1" s="35"/>
      <c r="F1" s="35"/>
      <c r="G1" s="35"/>
      <c r="H1" s="35"/>
      <c r="I1" s="35"/>
      <c r="J1" s="35"/>
      <c r="O1" s="35"/>
      <c r="P1" s="35"/>
    </row>
    <row r="36" spans="1:4" x14ac:dyDescent="0.25">
      <c r="A36" s="34" t="s">
        <v>226</v>
      </c>
    </row>
    <row r="38" spans="1:4" hidden="1" x14ac:dyDescent="0.25"/>
    <row r="39" spans="1:4" hidden="1" x14ac:dyDescent="0.25">
      <c r="A39" s="31" t="s">
        <v>228</v>
      </c>
      <c r="B39" s="31" t="s">
        <v>227</v>
      </c>
    </row>
    <row r="40" spans="1:4" hidden="1" x14ac:dyDescent="0.25">
      <c r="A40" s="31" t="s">
        <v>142</v>
      </c>
      <c r="B40" s="31">
        <v>8470</v>
      </c>
      <c r="C40" s="71">
        <f t="shared" ref="C40:C59" si="0">(IF(ISNUMBER(B40),(IF(B40&lt;100,"&lt;100",IF(B40&lt;200,"&lt;200",IF(B40&lt;500,"&lt;500",IF(B40&lt;1000,"&lt;1,000",IF(B40&lt;10000,(ROUND(B40,-2)),IF(B40&lt;100000,(ROUND(B40,-3)),IF(B40&lt;1000000,(ROUND(B40,-4)),IF(B40&gt;=1000000,(ROUND(B40,-5))))))))))),"-"))</f>
        <v>8500</v>
      </c>
      <c r="D40" s="46">
        <f t="shared" ref="D40:D59" si="1">B40/$B$61</f>
        <v>0.46609271778278544</v>
      </c>
    </row>
    <row r="41" spans="1:4" hidden="1" x14ac:dyDescent="0.25">
      <c r="A41" s="31" t="s">
        <v>165</v>
      </c>
      <c r="B41" s="31">
        <v>5501</v>
      </c>
      <c r="C41" s="71">
        <f t="shared" si="0"/>
        <v>5500</v>
      </c>
      <c r="D41" s="46">
        <f t="shared" si="1"/>
        <v>0.30271263760603334</v>
      </c>
    </row>
    <row r="42" spans="1:4" hidden="1" x14ac:dyDescent="0.25">
      <c r="A42" s="31" t="s">
        <v>169</v>
      </c>
      <c r="B42" s="31">
        <v>778</v>
      </c>
      <c r="C42" s="71" t="str">
        <f t="shared" si="0"/>
        <v>&lt;1,000</v>
      </c>
      <c r="D42" s="46">
        <f t="shared" si="1"/>
        <v>4.2812294502362111E-2</v>
      </c>
    </row>
    <row r="43" spans="1:4" hidden="1" x14ac:dyDescent="0.25">
      <c r="A43" s="31" t="s">
        <v>157</v>
      </c>
      <c r="B43" s="31">
        <v>750</v>
      </c>
      <c r="C43" s="71" t="str">
        <f t="shared" si="0"/>
        <v>&lt;1,000</v>
      </c>
      <c r="D43" s="46">
        <f t="shared" si="1"/>
        <v>4.1271492129526452E-2</v>
      </c>
    </row>
    <row r="44" spans="1:4" hidden="1" x14ac:dyDescent="0.25">
      <c r="A44" s="31" t="s">
        <v>164</v>
      </c>
      <c r="B44" s="31">
        <v>507</v>
      </c>
      <c r="C44" s="71" t="str">
        <f t="shared" si="0"/>
        <v>&lt;1,000</v>
      </c>
      <c r="D44" s="46">
        <f t="shared" si="1"/>
        <v>2.7899528679559884E-2</v>
      </c>
    </row>
    <row r="45" spans="1:4" hidden="1" x14ac:dyDescent="0.25">
      <c r="A45" s="31" t="s">
        <v>37</v>
      </c>
      <c r="B45" s="31">
        <v>391</v>
      </c>
      <c r="C45" s="71" t="str">
        <f t="shared" si="0"/>
        <v>&lt;500</v>
      </c>
      <c r="D45" s="46">
        <f t="shared" si="1"/>
        <v>2.1516204563526459E-2</v>
      </c>
    </row>
    <row r="46" spans="1:4" hidden="1" x14ac:dyDescent="0.25">
      <c r="A46" s="31" t="s">
        <v>104</v>
      </c>
      <c r="B46" s="31">
        <v>303</v>
      </c>
      <c r="C46" s="71" t="str">
        <f t="shared" si="0"/>
        <v>&lt;500</v>
      </c>
      <c r="D46" s="46">
        <f t="shared" si="1"/>
        <v>1.6673682820328689E-2</v>
      </c>
    </row>
    <row r="47" spans="1:4" hidden="1" x14ac:dyDescent="0.25">
      <c r="A47" s="31" t="s">
        <v>41</v>
      </c>
      <c r="B47" s="31">
        <v>271</v>
      </c>
      <c r="C47" s="71" t="str">
        <f t="shared" si="0"/>
        <v>&lt;500</v>
      </c>
      <c r="D47" s="46">
        <f t="shared" si="1"/>
        <v>1.4912765822802225E-2</v>
      </c>
    </row>
    <row r="48" spans="1:4" hidden="1" x14ac:dyDescent="0.25">
      <c r="A48" s="31" t="s">
        <v>141</v>
      </c>
      <c r="B48" s="31">
        <v>232</v>
      </c>
      <c r="C48" s="71" t="str">
        <f t="shared" si="0"/>
        <v>&lt;500</v>
      </c>
      <c r="D48" s="46">
        <f t="shared" si="1"/>
        <v>1.276664823206685E-2</v>
      </c>
    </row>
    <row r="49" spans="1:4" hidden="1" x14ac:dyDescent="0.25">
      <c r="A49" s="31" t="s">
        <v>84</v>
      </c>
      <c r="B49" s="31">
        <v>224</v>
      </c>
      <c r="C49" s="71" t="str">
        <f t="shared" si="0"/>
        <v>&lt;500</v>
      </c>
      <c r="D49" s="46">
        <f t="shared" si="1"/>
        <v>1.2326418982685234E-2</v>
      </c>
    </row>
    <row r="50" spans="1:4" hidden="1" x14ac:dyDescent="0.25">
      <c r="A50" s="31" t="s">
        <v>140</v>
      </c>
      <c r="B50" s="31">
        <v>213</v>
      </c>
      <c r="C50" s="71" t="str">
        <f t="shared" si="0"/>
        <v>&lt;500</v>
      </c>
      <c r="D50" s="46">
        <f t="shared" si="1"/>
        <v>1.1721103764785513E-2</v>
      </c>
    </row>
    <row r="51" spans="1:4" hidden="1" x14ac:dyDescent="0.25">
      <c r="A51" s="31" t="s">
        <v>105</v>
      </c>
      <c r="B51" s="31">
        <v>146</v>
      </c>
      <c r="C51" s="71" t="str">
        <f t="shared" si="0"/>
        <v>&lt;200</v>
      </c>
      <c r="D51" s="46">
        <f t="shared" si="1"/>
        <v>8.0341838012144839E-3</v>
      </c>
    </row>
    <row r="52" spans="1:4" hidden="1" x14ac:dyDescent="0.25">
      <c r="A52" s="31" t="s">
        <v>34</v>
      </c>
      <c r="B52" s="31">
        <v>126</v>
      </c>
      <c r="C52" s="71" t="str">
        <f t="shared" si="0"/>
        <v>&lt;200</v>
      </c>
      <c r="D52" s="46">
        <f t="shared" si="1"/>
        <v>6.9336106777604439E-3</v>
      </c>
    </row>
    <row r="53" spans="1:4" hidden="1" x14ac:dyDescent="0.25">
      <c r="A53" s="31" t="s">
        <v>145</v>
      </c>
      <c r="B53" s="31">
        <v>74</v>
      </c>
      <c r="C53" s="71" t="str">
        <f t="shared" si="0"/>
        <v>&lt;100</v>
      </c>
      <c r="D53" s="46">
        <f t="shared" si="1"/>
        <v>4.0721205567799436E-3</v>
      </c>
    </row>
    <row r="54" spans="1:4" hidden="1" x14ac:dyDescent="0.25">
      <c r="A54" s="31" t="s">
        <v>50</v>
      </c>
      <c r="B54" s="31">
        <v>66.617400000000004</v>
      </c>
      <c r="C54" s="71" t="str">
        <f t="shared" si="0"/>
        <v>&lt;100</v>
      </c>
      <c r="D54" s="46">
        <f t="shared" si="1"/>
        <v>3.6658659997193545E-3</v>
      </c>
    </row>
    <row r="55" spans="1:4" hidden="1" x14ac:dyDescent="0.25">
      <c r="A55" s="31" t="s">
        <v>31</v>
      </c>
      <c r="B55" s="31">
        <v>59</v>
      </c>
      <c r="C55" s="71" t="str">
        <f t="shared" si="0"/>
        <v>&lt;100</v>
      </c>
      <c r="D55" s="46">
        <f t="shared" si="1"/>
        <v>3.2466907141894142E-3</v>
      </c>
    </row>
    <row r="56" spans="1:4" hidden="1" x14ac:dyDescent="0.25">
      <c r="A56" s="31" t="s">
        <v>64</v>
      </c>
      <c r="B56" s="31">
        <v>35.047199999999997</v>
      </c>
      <c r="C56" s="71" t="str">
        <f t="shared" si="0"/>
        <v>&lt;100</v>
      </c>
      <c r="D56" s="46">
        <f t="shared" si="1"/>
        <v>1.9286003186159192E-3</v>
      </c>
    </row>
    <row r="57" spans="1:4" hidden="1" x14ac:dyDescent="0.25">
      <c r="A57" s="31" t="s">
        <v>47</v>
      </c>
      <c r="B57" s="31">
        <v>17.168900000000001</v>
      </c>
      <c r="C57" s="71" t="str">
        <f t="shared" si="0"/>
        <v>&lt;100</v>
      </c>
      <c r="D57" s="46">
        <f t="shared" si="1"/>
        <v>9.4478149496350237E-4</v>
      </c>
    </row>
    <row r="58" spans="1:4" hidden="1" x14ac:dyDescent="0.25">
      <c r="A58" s="31" t="s">
        <v>120</v>
      </c>
      <c r="B58" s="31">
        <v>6.2661999999999995</v>
      </c>
      <c r="C58" s="71" t="str">
        <f t="shared" si="0"/>
        <v>&lt;100</v>
      </c>
      <c r="D58" s="46">
        <f t="shared" si="1"/>
        <v>3.4482056530938488E-4</v>
      </c>
    </row>
    <row r="59" spans="1:4" hidden="1" x14ac:dyDescent="0.25">
      <c r="A59" s="31" t="s">
        <v>159</v>
      </c>
      <c r="B59" s="31">
        <v>2.2496</v>
      </c>
      <c r="C59" s="71" t="str">
        <f t="shared" si="0"/>
        <v>&lt;100</v>
      </c>
      <c r="D59" s="46">
        <f t="shared" si="1"/>
        <v>1.2379246492611029E-4</v>
      </c>
    </row>
    <row r="60" spans="1:4" hidden="1" x14ac:dyDescent="0.25">
      <c r="C60" s="71"/>
      <c r="D60" s="46"/>
    </row>
    <row r="61" spans="1:4" hidden="1" x14ac:dyDescent="0.25">
      <c r="A61" s="31" t="s">
        <v>187</v>
      </c>
      <c r="B61" s="31">
        <v>18172.349999999999</v>
      </c>
      <c r="C61" s="71">
        <f>(IF(ISNUMBER(B61),(IF(B61&lt;100,"&lt;100",IF(B61&lt;200,"&lt;200",IF(B61&lt;500,"&lt;500",IF(B61&lt;1000,"&lt;1,000",IF(B61&lt;10000,(ROUND(B61,-2)),IF(B61&lt;100000,(ROUND(B61,-3)),IF(B61&lt;1000000,(ROUND(B61,-4)),IF(B61&gt;=1000000,(ROUND(B61,-5))))))))))),"-"))</f>
        <v>18000</v>
      </c>
      <c r="D61" s="46">
        <f>B61/$B$61</f>
        <v>1</v>
      </c>
    </row>
    <row r="62" spans="1:4" hidden="1" x14ac:dyDescent="0.25"/>
  </sheetData>
  <sheetProtection algorithmName="SHA-512" hashValue="lNqhkDxbQVkQXGvSIgg2+fFz9pDKq+e6IFAhPLO3OMIYqOUKocudt0yOYAahvYbHS4kVnKoPygossjTeDXBqnQ==" saltValue="aibPvqa0rAqoxWgF20eV2g==" spinCount="100000" sheet="1" scenarios="1"/>
  <sortState ref="A39:D59">
    <sortCondition descending="1" ref="B40"/>
  </sortState>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B224"/>
  <sheetViews>
    <sheetView showGridLines="0" showRowColHeaders="0" topLeftCell="B1" zoomScale="70" zoomScaleNormal="70" workbookViewId="0">
      <selection activeCell="B1" sqref="B1:Y1"/>
    </sheetView>
  </sheetViews>
  <sheetFormatPr defaultRowHeight="15.75" x14ac:dyDescent="0.25"/>
  <cols>
    <col min="1" max="1" width="2.875" style="31" hidden="1" customWidth="1"/>
    <col min="2" max="2" width="9" style="31"/>
    <col min="3" max="3" width="10.125" style="31" bestFit="1" customWidth="1"/>
    <col min="4" max="4" width="9" style="31"/>
    <col min="5" max="5" width="9.75" style="31" customWidth="1"/>
    <col min="6" max="15" width="9" style="31"/>
    <col min="16" max="16" width="8.5" style="31" customWidth="1"/>
    <col min="17" max="17" width="10.25" style="31" customWidth="1"/>
    <col min="18" max="16384" width="9" style="31"/>
  </cols>
  <sheetData>
    <row r="1" spans="2:28" ht="21" customHeight="1" x14ac:dyDescent="0.35">
      <c r="B1" s="80" t="s">
        <v>323</v>
      </c>
      <c r="C1" s="80"/>
      <c r="D1" s="80"/>
      <c r="E1" s="80"/>
      <c r="F1" s="80"/>
      <c r="G1" s="80"/>
      <c r="H1" s="80"/>
      <c r="I1" s="80"/>
      <c r="J1" s="80"/>
      <c r="K1" s="80"/>
      <c r="L1" s="80"/>
      <c r="M1" s="80"/>
      <c r="N1" s="80"/>
      <c r="O1" s="80"/>
      <c r="P1" s="80"/>
      <c r="Q1" s="80"/>
      <c r="R1" s="80"/>
      <c r="S1" s="80"/>
      <c r="T1" s="80"/>
      <c r="U1" s="80"/>
      <c r="V1" s="80"/>
      <c r="W1" s="80"/>
      <c r="X1" s="80"/>
      <c r="Y1" s="80"/>
      <c r="Z1" s="78" t="s">
        <v>238</v>
      </c>
      <c r="AA1" s="78"/>
      <c r="AB1" s="78"/>
    </row>
    <row r="2" spans="2:28" ht="15.75" customHeight="1" x14ac:dyDescent="0.25">
      <c r="Y2" s="44"/>
      <c r="Z2" s="78"/>
      <c r="AA2" s="78"/>
      <c r="AB2" s="78"/>
    </row>
    <row r="3" spans="2:28" ht="15.75" customHeight="1" x14ac:dyDescent="0.25">
      <c r="Y3" s="44"/>
      <c r="Z3" s="78"/>
      <c r="AA3" s="78"/>
      <c r="AB3" s="78"/>
    </row>
    <row r="4" spans="2:28" ht="15.75" customHeight="1" x14ac:dyDescent="0.25">
      <c r="Y4" s="44"/>
      <c r="Z4" s="78"/>
      <c r="AA4" s="78"/>
      <c r="AB4" s="78"/>
    </row>
    <row r="5" spans="2:28" ht="15.75" customHeight="1" x14ac:dyDescent="0.25">
      <c r="Y5" s="44"/>
      <c r="Z5" s="78"/>
      <c r="AA5" s="78"/>
      <c r="AB5" s="78"/>
    </row>
    <row r="6" spans="2:28" ht="15.75" customHeight="1" x14ac:dyDescent="0.25">
      <c r="Y6" s="44"/>
      <c r="Z6" s="78"/>
      <c r="AA6" s="78"/>
      <c r="AB6" s="78"/>
    </row>
    <row r="7" spans="2:28" ht="15.75" customHeight="1" x14ac:dyDescent="0.25">
      <c r="Y7" s="44"/>
      <c r="Z7" s="78"/>
      <c r="AA7" s="78"/>
      <c r="AB7" s="78"/>
    </row>
    <row r="8" spans="2:28" ht="15.75" customHeight="1" x14ac:dyDescent="0.25">
      <c r="Y8" s="44"/>
      <c r="Z8" s="78"/>
      <c r="AA8" s="78"/>
      <c r="AB8" s="78"/>
    </row>
    <row r="9" spans="2:28" ht="15.75" customHeight="1" x14ac:dyDescent="0.25">
      <c r="Y9" s="44"/>
      <c r="Z9" s="78"/>
      <c r="AA9" s="78"/>
      <c r="AB9" s="78"/>
    </row>
    <row r="10" spans="2:28" ht="15.75" customHeight="1" x14ac:dyDescent="0.25">
      <c r="Y10" s="44"/>
      <c r="Z10" s="78"/>
      <c r="AA10" s="78"/>
      <c r="AB10" s="78"/>
    </row>
    <row r="11" spans="2:28" ht="15.75" customHeight="1" x14ac:dyDescent="0.25">
      <c r="Y11" s="44"/>
      <c r="Z11" s="78"/>
      <c r="AA11" s="78"/>
      <c r="AB11" s="78"/>
    </row>
    <row r="12" spans="2:28" ht="15.75" customHeight="1" x14ac:dyDescent="0.25">
      <c r="Y12" s="44"/>
      <c r="Z12" s="44"/>
      <c r="AA12" s="44"/>
      <c r="AB12" s="44"/>
    </row>
    <row r="13" spans="2:28" ht="15.75" customHeight="1" x14ac:dyDescent="0.25">
      <c r="Y13" s="44"/>
      <c r="Z13" s="44"/>
      <c r="AA13" s="44"/>
      <c r="AB13" s="44"/>
    </row>
    <row r="35" spans="1:21" ht="18.75" x14ac:dyDescent="0.25">
      <c r="A35" s="41"/>
      <c r="B35" s="41" t="s">
        <v>192</v>
      </c>
    </row>
    <row r="38" spans="1:21" hidden="1" x14ac:dyDescent="0.25">
      <c r="C38" s="31">
        <v>2000</v>
      </c>
    </row>
    <row r="39" spans="1:21" hidden="1" x14ac:dyDescent="0.25">
      <c r="C39" s="42" t="s">
        <v>174</v>
      </c>
      <c r="D39" s="42" t="s">
        <v>239</v>
      </c>
      <c r="O39" s="31">
        <v>2014</v>
      </c>
    </row>
    <row r="40" spans="1:21" hidden="1" x14ac:dyDescent="0.25">
      <c r="B40" s="31">
        <v>1</v>
      </c>
      <c r="C40" s="38" t="s">
        <v>25</v>
      </c>
      <c r="D40" s="31">
        <v>85580.800000000003</v>
      </c>
      <c r="E40" s="71">
        <f t="shared" ref="E40:E61" si="0">(IF(ISNUMBER(D40),(IF(D40&lt;100,"&lt;100",IF(D40&lt;200,"&lt;200",IF(D40&lt;500,"&lt;500",IF(D40&lt;1000,"&lt;1,000",IF(D40&lt;10000,(ROUND(D40,-2)),IF(D40&lt;100000,(ROUND(D40,-3)),IF(D40&lt;1000000,(ROUND(D40,-4)),IF(D40&gt;=1000000,(ROUND(D40,-5))))))))))),"-"))</f>
        <v>86000</v>
      </c>
      <c r="F40" s="46">
        <f>D40/$D$61</f>
        <v>0.22184467906959865</v>
      </c>
      <c r="O40" s="42" t="s">
        <v>174</v>
      </c>
      <c r="P40" s="42" t="s">
        <v>239</v>
      </c>
    </row>
    <row r="41" spans="1:21" hidden="1" x14ac:dyDescent="0.25">
      <c r="B41" s="31">
        <v>2</v>
      </c>
      <c r="C41" s="38" t="s">
        <v>96</v>
      </c>
      <c r="D41" s="31">
        <v>51983.5</v>
      </c>
      <c r="E41" s="71">
        <f t="shared" si="0"/>
        <v>52000</v>
      </c>
      <c r="F41" s="46">
        <f t="shared" ref="F41:F61" si="1">D41/$D$61</f>
        <v>0.13475292208549677</v>
      </c>
      <c r="N41" s="31">
        <v>1</v>
      </c>
      <c r="O41" s="31" t="s">
        <v>25</v>
      </c>
      <c r="P41" s="37">
        <v>28421.599999999999</v>
      </c>
      <c r="Q41" s="71">
        <f t="shared" ref="Q41:Q62" si="2">(IF(ISNUMBER(P41),(IF(P41&lt;100,"&lt;100",IF(P41&lt;200,"&lt;200",IF(P41&lt;500,"&lt;500",IF(P41&lt;1000,"&lt;1,000",IF(P41&lt;10000,(ROUND(P41,-2)),IF(P41&lt;100000,(ROUND(P41,-3)),IF(P41&lt;1000000,(ROUND(P41,-4)),IF(P41&gt;=1000000,(ROUND(P41,-5))))))))))),"-"))</f>
        <v>28000</v>
      </c>
      <c r="R41" s="46">
        <f>P41/$P$62</f>
        <v>0.12715061883444667</v>
      </c>
      <c r="U41" s="46"/>
    </row>
    <row r="42" spans="1:21" hidden="1" x14ac:dyDescent="0.25">
      <c r="B42" s="31">
        <v>3</v>
      </c>
      <c r="C42" s="38" t="s">
        <v>128</v>
      </c>
      <c r="D42" s="31">
        <v>28845.9</v>
      </c>
      <c r="E42" s="71">
        <f t="shared" si="0"/>
        <v>29000</v>
      </c>
      <c r="F42" s="46">
        <f t="shared" si="1"/>
        <v>7.4775059685977877E-2</v>
      </c>
      <c r="N42" s="31">
        <v>2</v>
      </c>
      <c r="O42" s="31" t="s">
        <v>96</v>
      </c>
      <c r="P42" s="37">
        <v>23808.9</v>
      </c>
      <c r="Q42" s="71">
        <f t="shared" si="2"/>
        <v>24000</v>
      </c>
      <c r="R42" s="46">
        <f t="shared" ref="R42:R61" si="3">P42/$P$62</f>
        <v>0.10651463565624235</v>
      </c>
      <c r="U42" s="46"/>
    </row>
    <row r="43" spans="1:21" hidden="1" x14ac:dyDescent="0.25">
      <c r="B43" s="31">
        <v>4</v>
      </c>
      <c r="C43" s="38" t="s">
        <v>21</v>
      </c>
      <c r="D43" s="31">
        <v>23238.400000000001</v>
      </c>
      <c r="E43" s="71">
        <f t="shared" si="0"/>
        <v>23000</v>
      </c>
      <c r="F43" s="46">
        <f t="shared" si="1"/>
        <v>6.0239158667492729E-2</v>
      </c>
      <c r="N43" s="31">
        <v>3</v>
      </c>
      <c r="O43" s="31" t="s">
        <v>21</v>
      </c>
      <c r="P43" s="37">
        <v>17600.900000000001</v>
      </c>
      <c r="Q43" s="71">
        <f t="shared" si="2"/>
        <v>18000</v>
      </c>
      <c r="R43" s="46">
        <f t="shared" si="3"/>
        <v>7.8741707963070784E-2</v>
      </c>
      <c r="U43" s="46"/>
    </row>
    <row r="44" spans="1:21" hidden="1" x14ac:dyDescent="0.25">
      <c r="B44" s="31">
        <v>5</v>
      </c>
      <c r="C44" s="38" t="s">
        <v>173</v>
      </c>
      <c r="D44" s="31">
        <v>18261.900000000001</v>
      </c>
      <c r="E44" s="71">
        <f t="shared" si="0"/>
        <v>18000</v>
      </c>
      <c r="F44" s="46">
        <f t="shared" si="1"/>
        <v>4.7338951548724757E-2</v>
      </c>
      <c r="N44" s="31">
        <v>4</v>
      </c>
      <c r="O44" s="31" t="s">
        <v>128</v>
      </c>
      <c r="P44" s="37">
        <v>17054.099999999999</v>
      </c>
      <c r="Q44" s="71">
        <f t="shared" si="2"/>
        <v>17000</v>
      </c>
      <c r="R44" s="46">
        <f t="shared" si="3"/>
        <v>7.6295471355044636E-2</v>
      </c>
      <c r="U44" s="46"/>
    </row>
    <row r="45" spans="1:21" hidden="1" x14ac:dyDescent="0.25">
      <c r="B45" s="31">
        <v>6</v>
      </c>
      <c r="C45" s="38" t="s">
        <v>17</v>
      </c>
      <c r="D45" s="31">
        <v>14535.1</v>
      </c>
      <c r="E45" s="71">
        <f t="shared" si="0"/>
        <v>15000</v>
      </c>
      <c r="F45" s="46">
        <f t="shared" si="1"/>
        <v>3.767824786335864E-2</v>
      </c>
      <c r="N45" s="31">
        <v>5</v>
      </c>
      <c r="O45" s="31" t="s">
        <v>97</v>
      </c>
      <c r="P45" s="37">
        <v>15270.1</v>
      </c>
      <c r="Q45" s="71">
        <f t="shared" si="2"/>
        <v>15000</v>
      </c>
      <c r="R45" s="46">
        <f t="shared" si="3"/>
        <v>6.8314333628785293E-2</v>
      </c>
      <c r="U45" s="46"/>
    </row>
    <row r="46" spans="1:21" hidden="1" x14ac:dyDescent="0.25">
      <c r="B46" s="31">
        <v>7</v>
      </c>
      <c r="C46" s="38" t="s">
        <v>29</v>
      </c>
      <c r="D46" s="31">
        <v>12208.4</v>
      </c>
      <c r="E46" s="71">
        <f t="shared" si="0"/>
        <v>12000</v>
      </c>
      <c r="F46" s="46">
        <f t="shared" si="1"/>
        <v>3.1646918233450588E-2</v>
      </c>
      <c r="N46" s="31">
        <v>6</v>
      </c>
      <c r="O46" s="31" t="s">
        <v>17</v>
      </c>
      <c r="P46" s="37">
        <v>12628.2</v>
      </c>
      <c r="Q46" s="71">
        <f t="shared" si="2"/>
        <v>13000</v>
      </c>
      <c r="R46" s="46">
        <f t="shared" si="3"/>
        <v>5.64951812975047E-2</v>
      </c>
      <c r="U46" s="46"/>
    </row>
    <row r="47" spans="1:21" hidden="1" x14ac:dyDescent="0.25">
      <c r="B47" s="31">
        <v>8</v>
      </c>
      <c r="C47" s="38" t="s">
        <v>78</v>
      </c>
      <c r="D47" s="31">
        <v>8192.92</v>
      </c>
      <c r="E47" s="71">
        <f t="shared" si="0"/>
        <v>8200</v>
      </c>
      <c r="F47" s="46">
        <f t="shared" si="1"/>
        <v>2.1237891069526064E-2</v>
      </c>
      <c r="N47" s="31">
        <v>7</v>
      </c>
      <c r="O47" s="31" t="s">
        <v>28</v>
      </c>
      <c r="P47" s="37">
        <v>10788.7</v>
      </c>
      <c r="Q47" s="71">
        <f t="shared" si="2"/>
        <v>11000</v>
      </c>
      <c r="R47" s="46">
        <f t="shared" si="3"/>
        <v>4.8265751450277075E-2</v>
      </c>
      <c r="U47" s="46"/>
    </row>
    <row r="48" spans="1:21" hidden="1" x14ac:dyDescent="0.25">
      <c r="B48" s="31">
        <v>9</v>
      </c>
      <c r="C48" s="38" t="s">
        <v>20</v>
      </c>
      <c r="D48" s="31">
        <v>7975.44</v>
      </c>
      <c r="E48" s="71">
        <f t="shared" si="0"/>
        <v>8000</v>
      </c>
      <c r="F48" s="46">
        <f t="shared" si="1"/>
        <v>2.067413400247298E-2</v>
      </c>
      <c r="N48" s="31">
        <v>8</v>
      </c>
      <c r="O48" s="31" t="s">
        <v>48</v>
      </c>
      <c r="P48" s="37">
        <v>7454.18</v>
      </c>
      <c r="Q48" s="71">
        <f t="shared" si="2"/>
        <v>7500</v>
      </c>
      <c r="R48" s="46">
        <f t="shared" si="3"/>
        <v>3.3348002923950647E-2</v>
      </c>
      <c r="U48" s="46"/>
    </row>
    <row r="49" spans="2:21" hidden="1" x14ac:dyDescent="0.25">
      <c r="B49" s="31">
        <v>10</v>
      </c>
      <c r="C49" s="38" t="s">
        <v>48</v>
      </c>
      <c r="D49" s="31">
        <v>7854.14</v>
      </c>
      <c r="E49" s="71">
        <f t="shared" si="0"/>
        <v>7900</v>
      </c>
      <c r="F49" s="46">
        <f t="shared" si="1"/>
        <v>2.035969712444494E-2</v>
      </c>
      <c r="N49" s="31">
        <v>9</v>
      </c>
      <c r="O49" s="31" t="s">
        <v>167</v>
      </c>
      <c r="P49" s="37">
        <v>7061.48</v>
      </c>
      <c r="Q49" s="71">
        <f t="shared" si="2"/>
        <v>7100</v>
      </c>
      <c r="R49" s="46">
        <f t="shared" si="3"/>
        <v>3.1591168403153534E-2</v>
      </c>
      <c r="U49" s="46"/>
    </row>
    <row r="50" spans="2:21" hidden="1" x14ac:dyDescent="0.25">
      <c r="B50" s="31">
        <v>11</v>
      </c>
      <c r="C50" s="38" t="s">
        <v>167</v>
      </c>
      <c r="D50" s="31">
        <v>7057.02</v>
      </c>
      <c r="E50" s="71">
        <f t="shared" si="0"/>
        <v>7100</v>
      </c>
      <c r="F50" s="46">
        <f t="shared" si="1"/>
        <v>1.8293382827547056E-2</v>
      </c>
      <c r="N50" s="31">
        <v>10</v>
      </c>
      <c r="O50" s="31" t="s">
        <v>29</v>
      </c>
      <c r="P50" s="37">
        <v>6007.85</v>
      </c>
      <c r="Q50" s="71">
        <f t="shared" si="2"/>
        <v>6000</v>
      </c>
      <c r="R50" s="46">
        <f t="shared" si="3"/>
        <v>2.6877510251517526E-2</v>
      </c>
      <c r="U50" s="46"/>
    </row>
    <row r="51" spans="2:21" hidden="1" x14ac:dyDescent="0.25">
      <c r="B51" s="31">
        <v>12</v>
      </c>
      <c r="C51" s="38" t="s">
        <v>158</v>
      </c>
      <c r="D51" s="31">
        <v>6571.95</v>
      </c>
      <c r="E51" s="71">
        <f t="shared" si="0"/>
        <v>6600</v>
      </c>
      <c r="F51" s="46">
        <f t="shared" si="1"/>
        <v>1.7035972304669373E-2</v>
      </c>
      <c r="N51" s="31">
        <v>11</v>
      </c>
      <c r="O51" s="31" t="s">
        <v>173</v>
      </c>
      <c r="P51" s="37">
        <v>5978.73</v>
      </c>
      <c r="Q51" s="71">
        <f t="shared" si="2"/>
        <v>6000</v>
      </c>
      <c r="R51" s="46">
        <f t="shared" si="3"/>
        <v>2.6747235178317594E-2</v>
      </c>
      <c r="U51" s="46"/>
    </row>
    <row r="52" spans="2:21" hidden="1" x14ac:dyDescent="0.25">
      <c r="B52" s="31">
        <v>13</v>
      </c>
      <c r="C52" s="38" t="s">
        <v>16</v>
      </c>
      <c r="D52" s="31">
        <v>6246.14</v>
      </c>
      <c r="E52" s="71">
        <f t="shared" si="0"/>
        <v>6200</v>
      </c>
      <c r="F52" s="46">
        <f t="shared" si="1"/>
        <v>1.6191399516290839E-2</v>
      </c>
      <c r="N52" s="31">
        <v>12</v>
      </c>
      <c r="O52" s="31" t="s">
        <v>78</v>
      </c>
      <c r="P52" s="37">
        <v>5562.84</v>
      </c>
      <c r="Q52" s="71">
        <f t="shared" si="2"/>
        <v>5600</v>
      </c>
      <c r="R52" s="46">
        <f t="shared" si="3"/>
        <v>2.4886654814542931E-2</v>
      </c>
      <c r="U52" s="46"/>
    </row>
    <row r="53" spans="2:21" hidden="1" x14ac:dyDescent="0.25">
      <c r="B53" s="31">
        <v>14</v>
      </c>
      <c r="C53" s="38" t="s">
        <v>122</v>
      </c>
      <c r="D53" s="31">
        <v>6107.45</v>
      </c>
      <c r="E53" s="71">
        <f t="shared" si="0"/>
        <v>6100</v>
      </c>
      <c r="F53" s="46">
        <f t="shared" si="1"/>
        <v>1.5831883847587547E-2</v>
      </c>
      <c r="N53" s="31">
        <v>13</v>
      </c>
      <c r="O53" s="31" t="s">
        <v>53</v>
      </c>
      <c r="P53" s="37">
        <v>4206.71</v>
      </c>
      <c r="Q53" s="71">
        <f t="shared" si="2"/>
        <v>4200</v>
      </c>
      <c r="R53" s="46">
        <f t="shared" si="3"/>
        <v>1.8819692760332112E-2</v>
      </c>
      <c r="U53" s="46"/>
    </row>
    <row r="54" spans="2:21" hidden="1" x14ac:dyDescent="0.25">
      <c r="B54" s="31">
        <v>15</v>
      </c>
      <c r="C54" s="38" t="s">
        <v>28</v>
      </c>
      <c r="D54" s="31">
        <v>5344.77</v>
      </c>
      <c r="E54" s="71">
        <f t="shared" si="0"/>
        <v>5300</v>
      </c>
      <c r="F54" s="46">
        <f t="shared" si="1"/>
        <v>1.3854845775580724E-2</v>
      </c>
      <c r="N54" s="31">
        <v>14</v>
      </c>
      <c r="O54" s="31" t="s">
        <v>20</v>
      </c>
      <c r="P54" s="37">
        <v>3413.53</v>
      </c>
      <c r="Q54" s="71">
        <f t="shared" si="2"/>
        <v>3400</v>
      </c>
      <c r="R54" s="46">
        <f t="shared" si="3"/>
        <v>1.5271218084483238E-2</v>
      </c>
      <c r="U54" s="46"/>
    </row>
    <row r="55" spans="2:21" hidden="1" x14ac:dyDescent="0.25">
      <c r="B55" s="31">
        <v>16</v>
      </c>
      <c r="C55" s="38" t="s">
        <v>53</v>
      </c>
      <c r="D55" s="31">
        <v>5319.02</v>
      </c>
      <c r="E55" s="71">
        <f t="shared" si="0"/>
        <v>5300</v>
      </c>
      <c r="F55" s="46">
        <f t="shared" si="1"/>
        <v>1.3788095984902883E-2</v>
      </c>
      <c r="N55" s="31">
        <v>15</v>
      </c>
      <c r="O55" s="31" t="s">
        <v>142</v>
      </c>
      <c r="P55" s="37">
        <v>3124.79</v>
      </c>
      <c r="Q55" s="71">
        <f t="shared" si="2"/>
        <v>3100</v>
      </c>
      <c r="R55" s="46">
        <f t="shared" si="3"/>
        <v>1.3979472732980924E-2</v>
      </c>
      <c r="U55" s="46"/>
    </row>
    <row r="56" spans="2:21" hidden="1" x14ac:dyDescent="0.25">
      <c r="B56" s="31">
        <v>17</v>
      </c>
      <c r="C56" s="38" t="s">
        <v>171</v>
      </c>
      <c r="D56" s="31">
        <v>5317.36</v>
      </c>
      <c r="E56" s="71">
        <f t="shared" si="0"/>
        <v>5300</v>
      </c>
      <c r="F56" s="46">
        <f t="shared" si="1"/>
        <v>1.3783792891600932E-2</v>
      </c>
      <c r="N56" s="31">
        <v>16</v>
      </c>
      <c r="O56" s="31" t="s">
        <v>171</v>
      </c>
      <c r="P56" s="37">
        <v>2592.34</v>
      </c>
      <c r="Q56" s="71">
        <f t="shared" si="2"/>
        <v>2600</v>
      </c>
      <c r="R56" s="46">
        <f t="shared" si="3"/>
        <v>1.1597434177853798E-2</v>
      </c>
      <c r="U56" s="46"/>
    </row>
    <row r="57" spans="2:21" hidden="1" x14ac:dyDescent="0.25">
      <c r="B57" s="31">
        <v>18</v>
      </c>
      <c r="C57" s="38" t="s">
        <v>165</v>
      </c>
      <c r="D57" s="31">
        <v>4548.33</v>
      </c>
      <c r="E57" s="71">
        <f t="shared" si="0"/>
        <v>4500</v>
      </c>
      <c r="F57" s="46">
        <f t="shared" si="1"/>
        <v>1.179029419160171E-2</v>
      </c>
      <c r="N57" s="31">
        <v>17</v>
      </c>
      <c r="O57" s="31" t="s">
        <v>12</v>
      </c>
      <c r="P57" s="37">
        <v>2369.0100000000002</v>
      </c>
      <c r="Q57" s="71">
        <f t="shared" si="2"/>
        <v>2400</v>
      </c>
      <c r="R57" s="46">
        <f t="shared" si="3"/>
        <v>1.0598315630541297E-2</v>
      </c>
      <c r="U57" s="46"/>
    </row>
    <row r="58" spans="2:21" hidden="1" x14ac:dyDescent="0.25">
      <c r="B58" s="31">
        <v>19</v>
      </c>
      <c r="C58" s="38" t="s">
        <v>63</v>
      </c>
      <c r="D58" s="31">
        <v>4411.63</v>
      </c>
      <c r="E58" s="71">
        <f t="shared" si="0"/>
        <v>4400</v>
      </c>
      <c r="F58" s="46">
        <f t="shared" si="1"/>
        <v>1.1435937050410997E-2</v>
      </c>
      <c r="N58" s="31">
        <v>18</v>
      </c>
      <c r="O58" s="31" t="s">
        <v>69</v>
      </c>
      <c r="P58" s="37">
        <v>2270.7800000000002</v>
      </c>
      <c r="Q58" s="71">
        <f t="shared" si="2"/>
        <v>2300</v>
      </c>
      <c r="R58" s="46">
        <f t="shared" si="3"/>
        <v>1.0158860945087006E-2</v>
      </c>
      <c r="U58" s="46"/>
    </row>
    <row r="59" spans="2:21" hidden="1" x14ac:dyDescent="0.25">
      <c r="B59" s="31">
        <v>20</v>
      </c>
      <c r="C59" s="38" t="s">
        <v>13</v>
      </c>
      <c r="D59" s="31">
        <v>3588.6</v>
      </c>
      <c r="E59" s="71">
        <f t="shared" si="0"/>
        <v>3600</v>
      </c>
      <c r="F59" s="46">
        <f t="shared" si="1"/>
        <v>9.3024582068543613E-3</v>
      </c>
      <c r="N59" s="31">
        <v>19</v>
      </c>
      <c r="O59" s="31" t="s">
        <v>16</v>
      </c>
      <c r="P59" s="37">
        <v>2088.6</v>
      </c>
      <c r="Q59" s="71">
        <f t="shared" si="2"/>
        <v>2100</v>
      </c>
      <c r="R59" s="46">
        <f t="shared" si="3"/>
        <v>9.343836465843771E-3</v>
      </c>
      <c r="U59" s="46"/>
    </row>
    <row r="60" spans="2:21" hidden="1" x14ac:dyDescent="0.25">
      <c r="C60" s="38" t="s">
        <v>194</v>
      </c>
      <c r="D60" s="31">
        <f>SUM(D63:D204)</f>
        <v>72580.377800000002</v>
      </c>
      <c r="E60" s="71">
        <f t="shared" si="0"/>
        <v>73000</v>
      </c>
      <c r="F60" s="46">
        <f t="shared" si="1"/>
        <v>0.18814466118324696</v>
      </c>
      <c r="N60" s="31">
        <v>20</v>
      </c>
      <c r="O60" s="31" t="s">
        <v>63</v>
      </c>
      <c r="P60" s="37">
        <v>2084.54</v>
      </c>
      <c r="Q60" s="71">
        <f t="shared" si="2"/>
        <v>2100</v>
      </c>
      <c r="R60" s="46">
        <f t="shared" si="3"/>
        <v>9.3256731142918568E-3</v>
      </c>
      <c r="U60" s="46"/>
    </row>
    <row r="61" spans="2:21" hidden="1" x14ac:dyDescent="0.25">
      <c r="C61" s="38" t="s">
        <v>11</v>
      </c>
      <c r="D61" s="31">
        <v>385769</v>
      </c>
      <c r="E61" s="71">
        <f t="shared" si="0"/>
        <v>390000</v>
      </c>
      <c r="F61" s="46">
        <f t="shared" si="1"/>
        <v>1</v>
      </c>
      <c r="O61" s="31" t="s">
        <v>194</v>
      </c>
      <c r="P61" s="37">
        <v>43739.148499999996</v>
      </c>
      <c r="Q61" s="71">
        <f t="shared" si="2"/>
        <v>44000</v>
      </c>
      <c r="R61" s="46">
        <f t="shared" si="3"/>
        <v>0.19567722433173218</v>
      </c>
      <c r="U61" s="46"/>
    </row>
    <row r="62" spans="2:21" hidden="1" x14ac:dyDescent="0.25">
      <c r="O62" s="31" t="s">
        <v>11</v>
      </c>
      <c r="P62" s="43">
        <f>SUM(P41:P61)</f>
        <v>223527.02850000001</v>
      </c>
      <c r="Q62" s="71">
        <f t="shared" si="2"/>
        <v>220000</v>
      </c>
      <c r="R62" s="46">
        <f>P62/$P$62</f>
        <v>1</v>
      </c>
      <c r="U62" s="46"/>
    </row>
    <row r="63" spans="2:21" hidden="1" x14ac:dyDescent="0.25">
      <c r="C63" s="38" t="s">
        <v>69</v>
      </c>
      <c r="D63" s="31">
        <v>3417.1</v>
      </c>
      <c r="P63" s="43"/>
      <c r="Q63" s="43"/>
      <c r="U63" s="46"/>
    </row>
    <row r="64" spans="2:21" hidden="1" x14ac:dyDescent="0.25">
      <c r="C64" s="38" t="s">
        <v>97</v>
      </c>
      <c r="D64" s="31">
        <v>3037.26</v>
      </c>
      <c r="O64" s="31" t="s">
        <v>18</v>
      </c>
      <c r="P64" s="31">
        <v>2066.89</v>
      </c>
    </row>
    <row r="65" spans="3:16" hidden="1" x14ac:dyDescent="0.25">
      <c r="C65" s="38" t="s">
        <v>27</v>
      </c>
      <c r="D65" s="31">
        <v>2980.88</v>
      </c>
      <c r="O65" s="31" t="s">
        <v>59</v>
      </c>
      <c r="P65" s="31">
        <v>1819.2</v>
      </c>
    </row>
    <row r="66" spans="3:16" hidden="1" x14ac:dyDescent="0.25">
      <c r="C66" s="38" t="s">
        <v>18</v>
      </c>
      <c r="D66" s="31">
        <v>2748.2</v>
      </c>
      <c r="O66" s="31" t="s">
        <v>122</v>
      </c>
      <c r="P66" s="31">
        <v>1619.66</v>
      </c>
    </row>
    <row r="67" spans="3:16" hidden="1" x14ac:dyDescent="0.25">
      <c r="C67" s="38" t="s">
        <v>142</v>
      </c>
      <c r="D67" s="31">
        <v>2736.79</v>
      </c>
      <c r="O67" s="31" t="s">
        <v>26</v>
      </c>
      <c r="P67" s="31">
        <v>1536.82</v>
      </c>
    </row>
    <row r="68" spans="3:16" hidden="1" x14ac:dyDescent="0.25">
      <c r="C68" s="38" t="s">
        <v>52</v>
      </c>
      <c r="D68" s="31">
        <v>2718.31</v>
      </c>
      <c r="O68" s="31" t="s">
        <v>158</v>
      </c>
      <c r="P68" s="31">
        <v>1528.61</v>
      </c>
    </row>
    <row r="69" spans="3:16" hidden="1" x14ac:dyDescent="0.25">
      <c r="C69" s="38" t="s">
        <v>118</v>
      </c>
      <c r="D69" s="31">
        <v>2677.48</v>
      </c>
      <c r="O69" s="31" t="s">
        <v>27</v>
      </c>
      <c r="P69" s="31">
        <v>1494.62</v>
      </c>
    </row>
    <row r="70" spans="3:16" hidden="1" x14ac:dyDescent="0.25">
      <c r="C70" s="38" t="s">
        <v>59</v>
      </c>
      <c r="D70" s="31">
        <v>2531.5300000000002</v>
      </c>
      <c r="O70" s="31" t="s">
        <v>118</v>
      </c>
      <c r="P70" s="31">
        <v>1409.56</v>
      </c>
    </row>
    <row r="71" spans="3:16" hidden="1" x14ac:dyDescent="0.25">
      <c r="C71" s="38" t="s">
        <v>57</v>
      </c>
      <c r="D71" s="31">
        <v>2158.67</v>
      </c>
      <c r="O71" s="31" t="s">
        <v>13</v>
      </c>
      <c r="P71" s="31">
        <v>1270.02</v>
      </c>
    </row>
    <row r="72" spans="3:16" hidden="1" x14ac:dyDescent="0.25">
      <c r="C72" s="38" t="s">
        <v>86</v>
      </c>
      <c r="D72" s="31">
        <v>2097.71</v>
      </c>
      <c r="O72" s="31" t="s">
        <v>136</v>
      </c>
      <c r="P72" s="31">
        <v>1197.46</v>
      </c>
    </row>
    <row r="73" spans="3:16" hidden="1" x14ac:dyDescent="0.25">
      <c r="C73" s="38" t="s">
        <v>127</v>
      </c>
      <c r="D73" s="31">
        <v>1936.23</v>
      </c>
      <c r="O73" s="31" t="s">
        <v>60</v>
      </c>
      <c r="P73" s="31">
        <v>1119.05</v>
      </c>
    </row>
    <row r="74" spans="3:16" hidden="1" x14ac:dyDescent="0.25">
      <c r="C74" s="38" t="s">
        <v>22</v>
      </c>
      <c r="D74" s="31">
        <v>1934.63</v>
      </c>
      <c r="O74" s="31" t="s">
        <v>33</v>
      </c>
      <c r="P74" s="31">
        <v>1099.44</v>
      </c>
    </row>
    <row r="75" spans="3:16" hidden="1" x14ac:dyDescent="0.25">
      <c r="C75" s="38" t="s">
        <v>72</v>
      </c>
      <c r="D75" s="31">
        <v>1828.44</v>
      </c>
      <c r="O75" s="31" t="s">
        <v>131</v>
      </c>
      <c r="P75" s="31">
        <v>1089.58</v>
      </c>
    </row>
    <row r="76" spans="3:16" hidden="1" x14ac:dyDescent="0.25">
      <c r="C76" s="38" t="s">
        <v>12</v>
      </c>
      <c r="D76" s="31">
        <v>1820.28</v>
      </c>
      <c r="O76" s="31" t="s">
        <v>57</v>
      </c>
      <c r="P76" s="31">
        <v>1089.24</v>
      </c>
    </row>
    <row r="77" spans="3:16" hidden="1" x14ac:dyDescent="0.25">
      <c r="C77" s="38" t="s">
        <v>60</v>
      </c>
      <c r="D77" s="31">
        <v>1768.67</v>
      </c>
      <c r="O77" s="31" t="s">
        <v>152</v>
      </c>
      <c r="P77" s="31">
        <v>1081.54</v>
      </c>
    </row>
    <row r="78" spans="3:16" hidden="1" x14ac:dyDescent="0.25">
      <c r="C78" s="38" t="s">
        <v>144</v>
      </c>
      <c r="D78" s="31">
        <v>1685.87</v>
      </c>
      <c r="O78" s="31" t="s">
        <v>22</v>
      </c>
      <c r="P78" s="31">
        <v>1079.52</v>
      </c>
    </row>
    <row r="79" spans="3:16" hidden="1" x14ac:dyDescent="0.25">
      <c r="C79" s="38" t="s">
        <v>170</v>
      </c>
      <c r="D79" s="31">
        <v>1533.77</v>
      </c>
      <c r="O79" s="31" t="s">
        <v>165</v>
      </c>
      <c r="P79" s="31">
        <v>1068.31</v>
      </c>
    </row>
    <row r="80" spans="3:16" hidden="1" x14ac:dyDescent="0.25">
      <c r="C80" s="38" t="s">
        <v>135</v>
      </c>
      <c r="D80" s="31">
        <v>1374.72</v>
      </c>
      <c r="O80" s="31" t="s">
        <v>114</v>
      </c>
      <c r="P80" s="31">
        <v>999.67</v>
      </c>
    </row>
    <row r="81" spans="3:16" hidden="1" x14ac:dyDescent="0.25">
      <c r="C81" s="38" t="s">
        <v>56</v>
      </c>
      <c r="D81" s="31">
        <v>1370.14</v>
      </c>
      <c r="O81" s="31" t="s">
        <v>170</v>
      </c>
      <c r="P81" s="31">
        <v>988.4</v>
      </c>
    </row>
    <row r="82" spans="3:16" hidden="1" x14ac:dyDescent="0.25">
      <c r="C82" s="38" t="s">
        <v>88</v>
      </c>
      <c r="D82" s="31">
        <v>1280.44</v>
      </c>
      <c r="O82" s="31" t="s">
        <v>166</v>
      </c>
      <c r="P82" s="31">
        <v>971.23</v>
      </c>
    </row>
    <row r="83" spans="3:16" hidden="1" x14ac:dyDescent="0.25">
      <c r="C83" s="38" t="s">
        <v>23</v>
      </c>
      <c r="D83" s="31">
        <v>1273.9000000000001</v>
      </c>
      <c r="O83" s="31" t="s">
        <v>86</v>
      </c>
      <c r="P83" s="31">
        <v>853.86</v>
      </c>
    </row>
    <row r="84" spans="3:16" hidden="1" x14ac:dyDescent="0.25">
      <c r="C84" s="38" t="s">
        <v>81</v>
      </c>
      <c r="D84" s="31">
        <v>1234.9100000000001</v>
      </c>
      <c r="O84" s="31" t="s">
        <v>89</v>
      </c>
      <c r="P84" s="31">
        <v>738.53</v>
      </c>
    </row>
    <row r="85" spans="3:16" hidden="1" x14ac:dyDescent="0.25">
      <c r="C85" s="38" t="s">
        <v>33</v>
      </c>
      <c r="D85" s="31">
        <v>1210.9100000000001</v>
      </c>
      <c r="O85" s="31" t="s">
        <v>56</v>
      </c>
      <c r="P85" s="31">
        <v>661.18</v>
      </c>
    </row>
    <row r="86" spans="3:16" hidden="1" x14ac:dyDescent="0.25">
      <c r="C86" s="38" t="s">
        <v>161</v>
      </c>
      <c r="D86" s="31">
        <v>1187.79</v>
      </c>
      <c r="O86" s="31" t="s">
        <v>81</v>
      </c>
      <c r="P86" s="31">
        <v>646.07000000000005</v>
      </c>
    </row>
    <row r="87" spans="3:16" hidden="1" x14ac:dyDescent="0.25">
      <c r="C87" s="38" t="s">
        <v>14</v>
      </c>
      <c r="D87" s="31">
        <v>1186.25</v>
      </c>
      <c r="O87" s="31" t="s">
        <v>88</v>
      </c>
      <c r="P87" s="31">
        <v>637</v>
      </c>
    </row>
    <row r="88" spans="3:16" hidden="1" x14ac:dyDescent="0.25">
      <c r="C88" s="38" t="s">
        <v>26</v>
      </c>
      <c r="D88" s="31">
        <v>1172.18</v>
      </c>
      <c r="O88" s="31" t="s">
        <v>92</v>
      </c>
      <c r="P88" s="31">
        <v>589.17999999999995</v>
      </c>
    </row>
    <row r="89" spans="3:16" hidden="1" x14ac:dyDescent="0.25">
      <c r="C89" s="38" t="s">
        <v>92</v>
      </c>
      <c r="D89" s="31">
        <v>1158.32</v>
      </c>
      <c r="O89" s="31" t="s">
        <v>19</v>
      </c>
      <c r="P89" s="31">
        <v>559.72</v>
      </c>
    </row>
    <row r="90" spans="3:16" hidden="1" x14ac:dyDescent="0.25">
      <c r="C90" s="38" t="s">
        <v>19</v>
      </c>
      <c r="D90" s="31">
        <v>870.36</v>
      </c>
      <c r="O90" s="31" t="s">
        <v>23</v>
      </c>
      <c r="P90" s="31">
        <v>558.19000000000005</v>
      </c>
    </row>
    <row r="91" spans="3:16" hidden="1" x14ac:dyDescent="0.25">
      <c r="C91" s="38" t="s">
        <v>152</v>
      </c>
      <c r="D91" s="31">
        <v>780.04</v>
      </c>
      <c r="O91" s="31" t="s">
        <v>72</v>
      </c>
      <c r="P91" s="31">
        <v>483.99</v>
      </c>
    </row>
    <row r="92" spans="3:16" hidden="1" x14ac:dyDescent="0.25">
      <c r="C92" s="38" t="s">
        <v>89</v>
      </c>
      <c r="D92" s="31">
        <v>772.52</v>
      </c>
      <c r="O92" s="31" t="s">
        <v>51</v>
      </c>
      <c r="P92" s="31">
        <v>462.73</v>
      </c>
    </row>
    <row r="93" spans="3:16" hidden="1" x14ac:dyDescent="0.25">
      <c r="C93" s="38" t="s">
        <v>101</v>
      </c>
      <c r="D93" s="31">
        <v>727.07</v>
      </c>
      <c r="O93" s="31" t="s">
        <v>101</v>
      </c>
      <c r="P93" s="31">
        <v>449.26</v>
      </c>
    </row>
    <row r="94" spans="3:16" hidden="1" x14ac:dyDescent="0.25">
      <c r="C94" s="38" t="s">
        <v>61</v>
      </c>
      <c r="D94" s="31">
        <v>635.70000000000005</v>
      </c>
      <c r="O94" s="31" t="s">
        <v>135</v>
      </c>
      <c r="P94" s="31">
        <v>434.68</v>
      </c>
    </row>
    <row r="95" spans="3:16" hidden="1" x14ac:dyDescent="0.25">
      <c r="C95" s="38" t="s">
        <v>102</v>
      </c>
      <c r="D95" s="31">
        <v>613.4</v>
      </c>
      <c r="O95" s="31" t="s">
        <v>85</v>
      </c>
      <c r="P95" s="31">
        <v>423.27</v>
      </c>
    </row>
    <row r="96" spans="3:16" hidden="1" x14ac:dyDescent="0.25">
      <c r="C96" s="38" t="s">
        <v>166</v>
      </c>
      <c r="D96" s="31">
        <v>610.48</v>
      </c>
      <c r="O96" s="31" t="s">
        <v>54</v>
      </c>
      <c r="P96" s="31">
        <v>400.01</v>
      </c>
    </row>
    <row r="97" spans="3:16" hidden="1" x14ac:dyDescent="0.25">
      <c r="C97" s="38" t="s">
        <v>114</v>
      </c>
      <c r="D97" s="31">
        <v>591.66999999999996</v>
      </c>
      <c r="O97" s="31" t="s">
        <v>134</v>
      </c>
      <c r="P97" s="31">
        <v>397.13</v>
      </c>
    </row>
    <row r="98" spans="3:16" hidden="1" x14ac:dyDescent="0.25">
      <c r="C98" s="38" t="s">
        <v>112</v>
      </c>
      <c r="D98" s="31">
        <v>572.5</v>
      </c>
      <c r="O98" s="31" t="s">
        <v>58</v>
      </c>
      <c r="P98" s="31">
        <v>376.48</v>
      </c>
    </row>
    <row r="99" spans="3:16" hidden="1" x14ac:dyDescent="0.25">
      <c r="C99" s="38" t="s">
        <v>82</v>
      </c>
      <c r="D99" s="31">
        <v>554.83000000000004</v>
      </c>
      <c r="O99" s="31" t="s">
        <v>161</v>
      </c>
      <c r="P99" s="31">
        <v>361.67</v>
      </c>
    </row>
    <row r="100" spans="3:16" hidden="1" x14ac:dyDescent="0.25">
      <c r="C100" s="38" t="s">
        <v>44</v>
      </c>
      <c r="D100" s="31">
        <v>550.52</v>
      </c>
      <c r="O100" s="31" t="s">
        <v>121</v>
      </c>
      <c r="P100" s="31">
        <v>353.89</v>
      </c>
    </row>
    <row r="101" spans="3:16" hidden="1" x14ac:dyDescent="0.25">
      <c r="C101" s="38" t="s">
        <v>121</v>
      </c>
      <c r="D101" s="31">
        <v>509.43</v>
      </c>
      <c r="O101" s="31" t="s">
        <v>150</v>
      </c>
      <c r="P101" s="31">
        <v>331.2</v>
      </c>
    </row>
    <row r="102" spans="3:16" hidden="1" x14ac:dyDescent="0.25">
      <c r="C102" s="38" t="s">
        <v>146</v>
      </c>
      <c r="D102" s="31">
        <v>507.69</v>
      </c>
      <c r="O102" s="31" t="s">
        <v>73</v>
      </c>
      <c r="P102" s="31">
        <v>316.79000000000002</v>
      </c>
    </row>
    <row r="103" spans="3:16" hidden="1" x14ac:dyDescent="0.25">
      <c r="C103" s="38" t="s">
        <v>51</v>
      </c>
      <c r="D103" s="31">
        <v>444.45</v>
      </c>
      <c r="O103" s="31" t="s">
        <v>61</v>
      </c>
      <c r="P103" s="31">
        <v>313.58</v>
      </c>
    </row>
    <row r="104" spans="3:16" hidden="1" x14ac:dyDescent="0.25">
      <c r="C104" s="38" t="s">
        <v>75</v>
      </c>
      <c r="D104" s="31">
        <v>443.74</v>
      </c>
      <c r="O104" s="31" t="s">
        <v>44</v>
      </c>
      <c r="P104" s="31">
        <v>309.91000000000003</v>
      </c>
    </row>
    <row r="105" spans="3:16" hidden="1" x14ac:dyDescent="0.25">
      <c r="C105" s="38" t="s">
        <v>138</v>
      </c>
      <c r="D105" s="31">
        <v>427.67</v>
      </c>
      <c r="O105" s="31" t="s">
        <v>102</v>
      </c>
      <c r="P105" s="31">
        <v>304.05</v>
      </c>
    </row>
    <row r="106" spans="3:16" hidden="1" x14ac:dyDescent="0.25">
      <c r="C106" s="38" t="s">
        <v>109</v>
      </c>
      <c r="D106" s="31">
        <v>427.17</v>
      </c>
      <c r="O106" s="31" t="s">
        <v>65</v>
      </c>
      <c r="P106" s="31">
        <v>290.64</v>
      </c>
    </row>
    <row r="107" spans="3:16" hidden="1" x14ac:dyDescent="0.25">
      <c r="C107" s="38" t="s">
        <v>132</v>
      </c>
      <c r="D107" s="31">
        <v>417.76</v>
      </c>
      <c r="O107" s="31" t="s">
        <v>46</v>
      </c>
      <c r="P107" s="31">
        <v>287.2</v>
      </c>
    </row>
    <row r="108" spans="3:16" hidden="1" x14ac:dyDescent="0.25">
      <c r="C108" s="38" t="s">
        <v>85</v>
      </c>
      <c r="D108" s="31">
        <v>405.52</v>
      </c>
      <c r="O108" s="31" t="s">
        <v>138</v>
      </c>
      <c r="P108" s="31">
        <v>257.56</v>
      </c>
    </row>
    <row r="109" spans="3:16" hidden="1" x14ac:dyDescent="0.25">
      <c r="C109" s="38" t="s">
        <v>54</v>
      </c>
      <c r="D109" s="31">
        <v>401.81</v>
      </c>
      <c r="O109" s="31" t="s">
        <v>24</v>
      </c>
      <c r="P109" s="31">
        <v>256.42</v>
      </c>
    </row>
    <row r="110" spans="3:16" hidden="1" x14ac:dyDescent="0.25">
      <c r="C110" s="38" t="s">
        <v>116</v>
      </c>
      <c r="D110" s="31">
        <v>397.6</v>
      </c>
      <c r="O110" s="31" t="s">
        <v>112</v>
      </c>
      <c r="P110" s="31">
        <v>253</v>
      </c>
    </row>
    <row r="111" spans="3:16" hidden="1" x14ac:dyDescent="0.25">
      <c r="C111" s="38" t="s">
        <v>73</v>
      </c>
      <c r="D111" s="31">
        <v>390.64</v>
      </c>
      <c r="O111" s="31" t="s">
        <v>91</v>
      </c>
      <c r="P111" s="31">
        <v>242.2</v>
      </c>
    </row>
    <row r="112" spans="3:16" hidden="1" x14ac:dyDescent="0.25">
      <c r="C112" s="38" t="s">
        <v>133</v>
      </c>
      <c r="D112" s="31">
        <v>382.6</v>
      </c>
      <c r="O112" s="31" t="s">
        <v>90</v>
      </c>
      <c r="P112" s="31">
        <v>227.98</v>
      </c>
    </row>
    <row r="113" spans="3:16" hidden="1" x14ac:dyDescent="0.25">
      <c r="C113" s="38" t="s">
        <v>169</v>
      </c>
      <c r="D113" s="31">
        <v>382.23</v>
      </c>
      <c r="O113" s="31" t="s">
        <v>146</v>
      </c>
      <c r="P113" s="31">
        <v>217.3</v>
      </c>
    </row>
    <row r="114" spans="3:16" hidden="1" x14ac:dyDescent="0.25">
      <c r="C114" s="38" t="s">
        <v>123</v>
      </c>
      <c r="D114" s="31">
        <v>377.16</v>
      </c>
      <c r="O114" s="31" t="s">
        <v>74</v>
      </c>
      <c r="P114" s="31">
        <v>209.49</v>
      </c>
    </row>
    <row r="115" spans="3:16" hidden="1" x14ac:dyDescent="0.25">
      <c r="C115" s="38" t="s">
        <v>93</v>
      </c>
      <c r="D115" s="31">
        <v>362.08</v>
      </c>
      <c r="O115" s="31" t="s">
        <v>164</v>
      </c>
      <c r="P115" s="31">
        <v>199.81</v>
      </c>
    </row>
    <row r="116" spans="3:16" hidden="1" x14ac:dyDescent="0.25">
      <c r="C116" s="38" t="s">
        <v>150</v>
      </c>
      <c r="D116" s="31">
        <v>354.73</v>
      </c>
      <c r="O116" s="31" t="s">
        <v>98</v>
      </c>
      <c r="P116" s="31">
        <v>193.39</v>
      </c>
    </row>
    <row r="117" spans="3:16" hidden="1" x14ac:dyDescent="0.25">
      <c r="C117" s="38" t="s">
        <v>90</v>
      </c>
      <c r="D117" s="31">
        <v>322.48</v>
      </c>
      <c r="O117" s="31" t="s">
        <v>106</v>
      </c>
      <c r="P117" s="31">
        <v>186.38</v>
      </c>
    </row>
    <row r="118" spans="3:16" hidden="1" x14ac:dyDescent="0.25">
      <c r="C118" s="38" t="s">
        <v>58</v>
      </c>
      <c r="D118" s="31">
        <v>313.68</v>
      </c>
      <c r="O118" s="31" t="s">
        <v>103</v>
      </c>
      <c r="P118" s="31">
        <v>178.57</v>
      </c>
    </row>
    <row r="119" spans="3:16" hidden="1" x14ac:dyDescent="0.25">
      <c r="C119" s="38" t="s">
        <v>98</v>
      </c>
      <c r="D119" s="31">
        <v>302.88</v>
      </c>
      <c r="O119" s="31" t="s">
        <v>172</v>
      </c>
      <c r="P119" s="31">
        <v>175.42</v>
      </c>
    </row>
    <row r="120" spans="3:16" hidden="1" x14ac:dyDescent="0.25">
      <c r="C120" s="38" t="s">
        <v>24</v>
      </c>
      <c r="D120" s="31">
        <v>293.23</v>
      </c>
      <c r="O120" s="31" t="s">
        <v>116</v>
      </c>
      <c r="P120" s="31">
        <v>171.04</v>
      </c>
    </row>
    <row r="121" spans="3:16" hidden="1" x14ac:dyDescent="0.25">
      <c r="C121" s="38" t="s">
        <v>46</v>
      </c>
      <c r="D121" s="31">
        <v>238.46</v>
      </c>
      <c r="O121" s="31" t="s">
        <v>35</v>
      </c>
      <c r="P121" s="31">
        <v>165.17</v>
      </c>
    </row>
    <row r="122" spans="3:16" hidden="1" x14ac:dyDescent="0.25">
      <c r="C122" s="38" t="s">
        <v>168</v>
      </c>
      <c r="D122" s="31">
        <v>234.23</v>
      </c>
      <c r="O122" s="31" t="s">
        <v>32</v>
      </c>
      <c r="P122" s="31">
        <v>161.54</v>
      </c>
    </row>
    <row r="123" spans="3:16" hidden="1" x14ac:dyDescent="0.25">
      <c r="C123" s="38" t="s">
        <v>162</v>
      </c>
      <c r="D123" s="31">
        <v>222.84</v>
      </c>
      <c r="O123" s="31" t="s">
        <v>75</v>
      </c>
      <c r="P123" s="31">
        <v>159.07</v>
      </c>
    </row>
    <row r="124" spans="3:16" hidden="1" x14ac:dyDescent="0.25">
      <c r="C124" s="38" t="s">
        <v>126</v>
      </c>
      <c r="D124" s="31">
        <v>216.08</v>
      </c>
      <c r="O124" s="31" t="s">
        <v>42</v>
      </c>
      <c r="P124" s="31">
        <v>157.99</v>
      </c>
    </row>
    <row r="125" spans="3:16" hidden="1" x14ac:dyDescent="0.25">
      <c r="C125" s="38" t="s">
        <v>83</v>
      </c>
      <c r="D125" s="31">
        <v>193.77</v>
      </c>
      <c r="O125" s="31" t="s">
        <v>127</v>
      </c>
      <c r="P125" s="31">
        <v>149.16</v>
      </c>
    </row>
    <row r="126" spans="3:16" hidden="1" x14ac:dyDescent="0.25">
      <c r="C126" s="38" t="s">
        <v>106</v>
      </c>
      <c r="D126" s="31">
        <v>182.33</v>
      </c>
      <c r="O126" s="31" t="s">
        <v>52</v>
      </c>
      <c r="P126" s="31">
        <v>147.63</v>
      </c>
    </row>
    <row r="127" spans="3:16" hidden="1" x14ac:dyDescent="0.25">
      <c r="C127" s="38" t="s">
        <v>15</v>
      </c>
      <c r="D127" s="31">
        <v>178.59</v>
      </c>
      <c r="O127" s="31" t="s">
        <v>133</v>
      </c>
      <c r="P127" s="31">
        <v>147.11000000000001</v>
      </c>
    </row>
    <row r="128" spans="3:16" hidden="1" x14ac:dyDescent="0.25">
      <c r="C128" s="38" t="s">
        <v>91</v>
      </c>
      <c r="D128" s="31">
        <v>167.49</v>
      </c>
      <c r="O128" s="31" t="s">
        <v>144</v>
      </c>
      <c r="P128" s="31">
        <v>145.38999999999999</v>
      </c>
    </row>
    <row r="129" spans="3:16" hidden="1" x14ac:dyDescent="0.25">
      <c r="C129" s="38" t="s">
        <v>137</v>
      </c>
      <c r="D129" s="31">
        <v>167.43</v>
      </c>
      <c r="O129" s="31" t="s">
        <v>126</v>
      </c>
      <c r="P129" s="31">
        <v>140.84</v>
      </c>
    </row>
    <row r="130" spans="3:16" hidden="1" x14ac:dyDescent="0.25">
      <c r="C130" s="38" t="s">
        <v>77</v>
      </c>
      <c r="D130" s="31">
        <v>157.93</v>
      </c>
      <c r="O130" s="31" t="s">
        <v>109</v>
      </c>
      <c r="P130" s="31">
        <v>135.33000000000001</v>
      </c>
    </row>
    <row r="131" spans="3:16" hidden="1" x14ac:dyDescent="0.25">
      <c r="C131" s="38" t="s">
        <v>141</v>
      </c>
      <c r="D131" s="31">
        <v>145.53</v>
      </c>
      <c r="O131" s="31" t="s">
        <v>37</v>
      </c>
      <c r="P131" s="31">
        <v>133.94</v>
      </c>
    </row>
    <row r="132" spans="3:16" hidden="1" x14ac:dyDescent="0.25">
      <c r="C132" s="38" t="s">
        <v>134</v>
      </c>
      <c r="D132" s="31">
        <v>135.11000000000001</v>
      </c>
      <c r="O132" s="31" t="s">
        <v>82</v>
      </c>
      <c r="P132" s="31">
        <v>131.36000000000001</v>
      </c>
    </row>
    <row r="133" spans="3:16" hidden="1" x14ac:dyDescent="0.25">
      <c r="C133" s="38" t="s">
        <v>35</v>
      </c>
      <c r="D133" s="31">
        <v>131.1</v>
      </c>
      <c r="O133" s="31" t="s">
        <v>93</v>
      </c>
      <c r="P133" s="31">
        <v>127.25</v>
      </c>
    </row>
    <row r="134" spans="3:16" hidden="1" x14ac:dyDescent="0.25">
      <c r="C134" s="38" t="s">
        <v>103</v>
      </c>
      <c r="D134" s="31">
        <v>127.27</v>
      </c>
      <c r="O134" s="31" t="s">
        <v>132</v>
      </c>
      <c r="P134" s="31">
        <v>124.63</v>
      </c>
    </row>
    <row r="135" spans="3:16" hidden="1" x14ac:dyDescent="0.25">
      <c r="C135" s="38" t="s">
        <v>42</v>
      </c>
      <c r="D135" s="31">
        <v>125</v>
      </c>
      <c r="O135" s="31" t="s">
        <v>87</v>
      </c>
      <c r="P135" s="31">
        <v>120.32</v>
      </c>
    </row>
    <row r="136" spans="3:16" hidden="1" x14ac:dyDescent="0.25">
      <c r="C136" s="38" t="s">
        <v>71</v>
      </c>
      <c r="D136" s="31">
        <v>117.75</v>
      </c>
      <c r="O136" s="31" t="s">
        <v>157</v>
      </c>
      <c r="P136" s="31">
        <v>113.56</v>
      </c>
    </row>
    <row r="137" spans="3:16" hidden="1" x14ac:dyDescent="0.25">
      <c r="C137" s="38" t="s">
        <v>136</v>
      </c>
      <c r="D137" s="31">
        <v>109.96</v>
      </c>
      <c r="O137" s="31" t="s">
        <v>137</v>
      </c>
      <c r="P137" s="31">
        <v>113.1</v>
      </c>
    </row>
    <row r="138" spans="3:16" hidden="1" x14ac:dyDescent="0.25">
      <c r="C138" s="38" t="s">
        <v>38</v>
      </c>
      <c r="D138" s="31">
        <v>102.26</v>
      </c>
      <c r="O138" s="31" t="s">
        <v>76</v>
      </c>
      <c r="P138" s="31">
        <v>109.63</v>
      </c>
    </row>
    <row r="139" spans="3:16" hidden="1" x14ac:dyDescent="0.25">
      <c r="C139" s="38" t="s">
        <v>157</v>
      </c>
      <c r="D139" s="31">
        <v>101.78</v>
      </c>
      <c r="O139" s="31" t="s">
        <v>155</v>
      </c>
      <c r="P139" s="31">
        <v>108.6</v>
      </c>
    </row>
    <row r="140" spans="3:16" hidden="1" x14ac:dyDescent="0.25">
      <c r="C140" s="38" t="s">
        <v>155</v>
      </c>
      <c r="D140" s="31">
        <v>101.4</v>
      </c>
      <c r="O140" s="31" t="s">
        <v>124</v>
      </c>
      <c r="P140" s="31">
        <v>105.05</v>
      </c>
    </row>
    <row r="141" spans="3:16" hidden="1" x14ac:dyDescent="0.25">
      <c r="C141" s="38" t="s">
        <v>76</v>
      </c>
      <c r="D141" s="31">
        <v>95.01</v>
      </c>
      <c r="O141" s="31" t="s">
        <v>83</v>
      </c>
      <c r="P141" s="31">
        <v>104.7</v>
      </c>
    </row>
    <row r="142" spans="3:16" hidden="1" x14ac:dyDescent="0.25">
      <c r="C142" s="38" t="s">
        <v>124</v>
      </c>
      <c r="D142" s="31">
        <v>94.03</v>
      </c>
      <c r="O142" s="31" t="s">
        <v>168</v>
      </c>
      <c r="P142" s="31">
        <v>102.85</v>
      </c>
    </row>
    <row r="143" spans="3:16" hidden="1" x14ac:dyDescent="0.25">
      <c r="C143" s="38" t="s">
        <v>172</v>
      </c>
      <c r="D143" s="31">
        <v>93</v>
      </c>
      <c r="O143" s="31" t="s">
        <v>123</v>
      </c>
      <c r="P143" s="31">
        <v>90.19</v>
      </c>
    </row>
    <row r="144" spans="3:16" hidden="1" x14ac:dyDescent="0.25">
      <c r="C144" s="38" t="s">
        <v>107</v>
      </c>
      <c r="D144" s="31">
        <v>90.89</v>
      </c>
      <c r="O144" s="31" t="s">
        <v>41</v>
      </c>
      <c r="P144" s="31">
        <v>87.69</v>
      </c>
    </row>
    <row r="145" spans="3:16" hidden="1" x14ac:dyDescent="0.25">
      <c r="C145" s="38" t="s">
        <v>32</v>
      </c>
      <c r="D145" s="31">
        <v>87.58</v>
      </c>
      <c r="O145" s="31" t="s">
        <v>104</v>
      </c>
      <c r="P145" s="31">
        <v>86.06</v>
      </c>
    </row>
    <row r="146" spans="3:16" hidden="1" x14ac:dyDescent="0.25">
      <c r="C146" s="38" t="s">
        <v>43</v>
      </c>
      <c r="D146" s="31">
        <v>87.15</v>
      </c>
      <c r="O146" s="31" t="s">
        <v>30</v>
      </c>
      <c r="P146" s="31">
        <v>78.27</v>
      </c>
    </row>
    <row r="147" spans="3:16" hidden="1" x14ac:dyDescent="0.25">
      <c r="C147" s="38" t="s">
        <v>153</v>
      </c>
      <c r="D147" s="31">
        <v>86.49</v>
      </c>
      <c r="O147" s="31" t="s">
        <v>84</v>
      </c>
      <c r="P147" s="31">
        <v>77.22</v>
      </c>
    </row>
    <row r="148" spans="3:16" hidden="1" x14ac:dyDescent="0.25">
      <c r="C148" s="38" t="s">
        <v>37</v>
      </c>
      <c r="D148" s="31">
        <v>82.93</v>
      </c>
      <c r="O148" s="31" t="s">
        <v>62</v>
      </c>
      <c r="P148" s="31">
        <v>70.930000000000007</v>
      </c>
    </row>
    <row r="149" spans="3:16" hidden="1" x14ac:dyDescent="0.25">
      <c r="C149" s="38" t="s">
        <v>62</v>
      </c>
      <c r="D149" s="31">
        <v>81.91</v>
      </c>
      <c r="O149" s="31" t="s">
        <v>38</v>
      </c>
      <c r="P149" s="31">
        <v>68.48</v>
      </c>
    </row>
    <row r="150" spans="3:16" hidden="1" x14ac:dyDescent="0.25">
      <c r="C150" s="38" t="s">
        <v>131</v>
      </c>
      <c r="D150" s="31">
        <v>78.95</v>
      </c>
      <c r="O150" s="31" t="s">
        <v>140</v>
      </c>
      <c r="P150" s="31">
        <v>61.39</v>
      </c>
    </row>
    <row r="151" spans="3:16" hidden="1" x14ac:dyDescent="0.25">
      <c r="C151" s="38" t="s">
        <v>104</v>
      </c>
      <c r="D151" s="31">
        <v>77.290000000000006</v>
      </c>
      <c r="O151" s="31" t="s">
        <v>151</v>
      </c>
      <c r="P151" s="31">
        <v>60.85</v>
      </c>
    </row>
    <row r="152" spans="3:16" hidden="1" x14ac:dyDescent="0.25">
      <c r="C152" s="38" t="s">
        <v>34</v>
      </c>
      <c r="D152" s="31">
        <v>73.63</v>
      </c>
      <c r="O152" s="31" t="s">
        <v>99</v>
      </c>
      <c r="P152" s="31">
        <v>59.86</v>
      </c>
    </row>
    <row r="153" spans="3:16" hidden="1" x14ac:dyDescent="0.25">
      <c r="C153" s="38" t="s">
        <v>140</v>
      </c>
      <c r="D153" s="31">
        <v>73.36</v>
      </c>
      <c r="O153" s="31" t="s">
        <v>154</v>
      </c>
      <c r="P153" s="31">
        <v>58.39</v>
      </c>
    </row>
    <row r="154" spans="3:16" hidden="1" x14ac:dyDescent="0.25">
      <c r="C154" s="38" t="s">
        <v>74</v>
      </c>
      <c r="D154" s="31">
        <v>71.66</v>
      </c>
      <c r="O154" s="31" t="s">
        <v>141</v>
      </c>
      <c r="P154" s="31">
        <v>56.82</v>
      </c>
    </row>
    <row r="155" spans="3:16" hidden="1" x14ac:dyDescent="0.25">
      <c r="C155" s="38" t="s">
        <v>41</v>
      </c>
      <c r="D155" s="31">
        <v>68.38</v>
      </c>
      <c r="O155" s="31" t="s">
        <v>14</v>
      </c>
      <c r="P155" s="31">
        <v>52.8</v>
      </c>
    </row>
    <row r="156" spans="3:16" hidden="1" x14ac:dyDescent="0.25">
      <c r="C156" s="38" t="s">
        <v>87</v>
      </c>
      <c r="D156" s="31">
        <v>68.34</v>
      </c>
      <c r="O156" s="31" t="s">
        <v>77</v>
      </c>
      <c r="P156" s="31">
        <v>48.12</v>
      </c>
    </row>
    <row r="157" spans="3:16" hidden="1" x14ac:dyDescent="0.25">
      <c r="C157" s="38" t="s">
        <v>99</v>
      </c>
      <c r="D157" s="31">
        <v>66.42</v>
      </c>
      <c r="O157" s="31" t="s">
        <v>36</v>
      </c>
      <c r="P157" s="31">
        <v>47.92</v>
      </c>
    </row>
    <row r="158" spans="3:16" hidden="1" x14ac:dyDescent="0.25">
      <c r="C158" s="38" t="s">
        <v>55</v>
      </c>
      <c r="D158" s="31">
        <v>56.77</v>
      </c>
      <c r="O158" s="31" t="s">
        <v>71</v>
      </c>
      <c r="P158" s="31">
        <v>46.63</v>
      </c>
    </row>
    <row r="159" spans="3:16" hidden="1" x14ac:dyDescent="0.25">
      <c r="C159" s="38" t="s">
        <v>164</v>
      </c>
      <c r="D159" s="31">
        <v>55.1</v>
      </c>
      <c r="O159" s="31" t="s">
        <v>55</v>
      </c>
      <c r="P159" s="31">
        <v>45.98</v>
      </c>
    </row>
    <row r="160" spans="3:16" hidden="1" x14ac:dyDescent="0.25">
      <c r="C160" s="38" t="s">
        <v>36</v>
      </c>
      <c r="D160" s="31">
        <v>54.01</v>
      </c>
      <c r="O160" s="31" t="s">
        <v>34</v>
      </c>
      <c r="P160" s="31">
        <v>45.95</v>
      </c>
    </row>
    <row r="161" spans="3:16" hidden="1" x14ac:dyDescent="0.25">
      <c r="C161" s="38" t="s">
        <v>65</v>
      </c>
      <c r="D161" s="31">
        <v>51.89</v>
      </c>
      <c r="O161" s="31" t="s">
        <v>163</v>
      </c>
      <c r="P161" s="31">
        <v>45.79</v>
      </c>
    </row>
    <row r="162" spans="3:16" hidden="1" x14ac:dyDescent="0.25">
      <c r="C162" s="38" t="s">
        <v>117</v>
      </c>
      <c r="D162" s="31">
        <v>46.55</v>
      </c>
      <c r="O162" s="31" t="s">
        <v>105</v>
      </c>
      <c r="P162" s="31">
        <v>45.6</v>
      </c>
    </row>
    <row r="163" spans="3:16" hidden="1" x14ac:dyDescent="0.25">
      <c r="C163" s="38" t="s">
        <v>143</v>
      </c>
      <c r="D163" s="31">
        <v>43.63</v>
      </c>
      <c r="O163" s="31" t="s">
        <v>39</v>
      </c>
      <c r="P163" s="31">
        <v>44.07</v>
      </c>
    </row>
    <row r="164" spans="3:16" hidden="1" x14ac:dyDescent="0.25">
      <c r="C164" s="38" t="s">
        <v>84</v>
      </c>
      <c r="D164" s="31">
        <v>42.28</v>
      </c>
      <c r="O164" s="31" t="s">
        <v>70</v>
      </c>
      <c r="P164" s="31">
        <v>42.5</v>
      </c>
    </row>
    <row r="165" spans="3:16" hidden="1" x14ac:dyDescent="0.25">
      <c r="C165" s="38" t="s">
        <v>154</v>
      </c>
      <c r="D165" s="31">
        <v>41.82</v>
      </c>
      <c r="O165" s="31" t="s">
        <v>45</v>
      </c>
      <c r="P165" s="31">
        <v>41.12</v>
      </c>
    </row>
    <row r="166" spans="3:16" hidden="1" x14ac:dyDescent="0.25">
      <c r="C166" s="38" t="s">
        <v>145</v>
      </c>
      <c r="D166" s="31">
        <v>32.96</v>
      </c>
      <c r="O166" s="31" t="s">
        <v>107</v>
      </c>
      <c r="P166" s="31">
        <v>38.57</v>
      </c>
    </row>
    <row r="167" spans="3:16" hidden="1" x14ac:dyDescent="0.25">
      <c r="C167" s="38" t="s">
        <v>70</v>
      </c>
      <c r="D167" s="31">
        <v>30.73</v>
      </c>
      <c r="O167" s="31" t="s">
        <v>67</v>
      </c>
      <c r="P167" s="31">
        <v>38.29</v>
      </c>
    </row>
    <row r="168" spans="3:16" hidden="1" x14ac:dyDescent="0.25">
      <c r="C168" s="38" t="s">
        <v>130</v>
      </c>
      <c r="D168" s="31">
        <v>25.07</v>
      </c>
      <c r="O168" s="31" t="s">
        <v>153</v>
      </c>
      <c r="P168" s="31">
        <v>35.96</v>
      </c>
    </row>
    <row r="169" spans="3:16" hidden="1" x14ac:dyDescent="0.25">
      <c r="C169" s="38" t="s">
        <v>45</v>
      </c>
      <c r="D169" s="31">
        <v>24.21</v>
      </c>
      <c r="O169" s="31" t="s">
        <v>130</v>
      </c>
      <c r="P169" s="31">
        <v>30.28</v>
      </c>
    </row>
    <row r="170" spans="3:16" hidden="1" x14ac:dyDescent="0.25">
      <c r="C170" s="38" t="s">
        <v>80</v>
      </c>
      <c r="D170" s="31">
        <v>24.11</v>
      </c>
      <c r="O170" s="31" t="s">
        <v>94</v>
      </c>
      <c r="P170" s="31">
        <v>30.22</v>
      </c>
    </row>
    <row r="171" spans="3:16" hidden="1" x14ac:dyDescent="0.25">
      <c r="C171" s="38" t="s">
        <v>151</v>
      </c>
      <c r="D171" s="31">
        <v>22.96</v>
      </c>
      <c r="O171" s="31" t="s">
        <v>100</v>
      </c>
      <c r="P171" s="31">
        <v>29.47</v>
      </c>
    </row>
    <row r="172" spans="3:16" hidden="1" x14ac:dyDescent="0.25">
      <c r="C172" s="38" t="s">
        <v>30</v>
      </c>
      <c r="D172" s="31">
        <v>22.86</v>
      </c>
      <c r="O172" s="31" t="s">
        <v>80</v>
      </c>
      <c r="P172" s="31">
        <v>29.3</v>
      </c>
    </row>
    <row r="173" spans="3:16" hidden="1" x14ac:dyDescent="0.25">
      <c r="C173" s="38" t="s">
        <v>100</v>
      </c>
      <c r="D173" s="31">
        <v>22.73</v>
      </c>
      <c r="O173" s="31" t="s">
        <v>15</v>
      </c>
      <c r="P173" s="31">
        <v>25.44</v>
      </c>
    </row>
    <row r="174" spans="3:16" hidden="1" x14ac:dyDescent="0.25">
      <c r="C174" s="38" t="s">
        <v>40</v>
      </c>
      <c r="D174" s="31">
        <v>20.37</v>
      </c>
      <c r="O174" s="31" t="s">
        <v>160</v>
      </c>
      <c r="P174" s="31">
        <v>25.12</v>
      </c>
    </row>
    <row r="175" spans="3:16" hidden="1" x14ac:dyDescent="0.25">
      <c r="C175" s="38" t="s">
        <v>39</v>
      </c>
      <c r="D175" s="31">
        <v>19.28</v>
      </c>
      <c r="O175" s="31" t="s">
        <v>169</v>
      </c>
      <c r="P175" s="31">
        <v>24.86</v>
      </c>
    </row>
    <row r="176" spans="3:16" hidden="1" x14ac:dyDescent="0.25">
      <c r="C176" s="38" t="s">
        <v>139</v>
      </c>
      <c r="D176" s="31">
        <v>18</v>
      </c>
      <c r="O176" s="31" t="s">
        <v>50</v>
      </c>
      <c r="P176" s="31">
        <v>24.18</v>
      </c>
    </row>
    <row r="177" spans="3:16" hidden="1" x14ac:dyDescent="0.25">
      <c r="C177" s="38" t="s">
        <v>94</v>
      </c>
      <c r="D177" s="31">
        <v>17.86</v>
      </c>
      <c r="O177" s="31" t="s">
        <v>145</v>
      </c>
      <c r="P177" s="31">
        <v>23.67</v>
      </c>
    </row>
    <row r="178" spans="3:16" hidden="1" x14ac:dyDescent="0.25">
      <c r="C178" s="38" t="s">
        <v>110</v>
      </c>
      <c r="D178" s="31">
        <v>17.37</v>
      </c>
      <c r="O178" s="31" t="s">
        <v>110</v>
      </c>
      <c r="P178" s="31">
        <v>23.45</v>
      </c>
    </row>
    <row r="179" spans="3:16" hidden="1" x14ac:dyDescent="0.25">
      <c r="C179" s="38" t="s">
        <v>163</v>
      </c>
      <c r="D179" s="31">
        <v>15.79</v>
      </c>
      <c r="O179" s="31" t="s">
        <v>31</v>
      </c>
      <c r="P179" s="31">
        <v>22.59</v>
      </c>
    </row>
    <row r="180" spans="3:16" hidden="1" x14ac:dyDescent="0.25">
      <c r="C180" s="38" t="s">
        <v>108</v>
      </c>
      <c r="D180" s="31">
        <v>15.36</v>
      </c>
      <c r="O180" s="31" t="s">
        <v>125</v>
      </c>
      <c r="P180" s="31">
        <v>20.190000000000001</v>
      </c>
    </row>
    <row r="181" spans="3:16" hidden="1" x14ac:dyDescent="0.25">
      <c r="C181" s="38" t="s">
        <v>125</v>
      </c>
      <c r="D181" s="31">
        <v>15.05</v>
      </c>
      <c r="O181" s="31" t="s">
        <v>43</v>
      </c>
      <c r="P181" s="31">
        <v>19.37</v>
      </c>
    </row>
    <row r="182" spans="3:16" hidden="1" x14ac:dyDescent="0.25">
      <c r="C182" s="38" t="s">
        <v>105</v>
      </c>
      <c r="D182" s="31">
        <v>14.69</v>
      </c>
      <c r="O182" s="31" t="s">
        <v>108</v>
      </c>
      <c r="P182" s="31">
        <v>17.64</v>
      </c>
    </row>
    <row r="183" spans="3:16" hidden="1" x14ac:dyDescent="0.25">
      <c r="C183" s="38" t="s">
        <v>67</v>
      </c>
      <c r="D183" s="31">
        <v>12.55</v>
      </c>
      <c r="O183" s="31" t="s">
        <v>162</v>
      </c>
      <c r="P183" s="31">
        <v>17.329999999999998</v>
      </c>
    </row>
    <row r="184" spans="3:16" hidden="1" x14ac:dyDescent="0.25">
      <c r="C184" s="38" t="s">
        <v>156</v>
      </c>
      <c r="D184" s="31">
        <v>12.53</v>
      </c>
      <c r="O184" s="31" t="s">
        <v>156</v>
      </c>
      <c r="P184" s="31">
        <v>16.95</v>
      </c>
    </row>
    <row r="185" spans="3:16" hidden="1" x14ac:dyDescent="0.25">
      <c r="C185" s="38" t="s">
        <v>129</v>
      </c>
      <c r="D185" s="31">
        <v>9.44</v>
      </c>
      <c r="O185" s="31" t="s">
        <v>79</v>
      </c>
      <c r="P185" s="31">
        <v>16.89</v>
      </c>
    </row>
    <row r="186" spans="3:16" hidden="1" x14ac:dyDescent="0.25">
      <c r="C186" s="38" t="s">
        <v>64</v>
      </c>
      <c r="D186" s="31">
        <v>8.06</v>
      </c>
      <c r="O186" s="31" t="s">
        <v>139</v>
      </c>
      <c r="P186" s="31">
        <v>16.66</v>
      </c>
    </row>
    <row r="187" spans="3:16" hidden="1" x14ac:dyDescent="0.25">
      <c r="C187" s="38" t="s">
        <v>50</v>
      </c>
      <c r="D187" s="31">
        <v>7.84</v>
      </c>
      <c r="O187" s="31" t="s">
        <v>129</v>
      </c>
      <c r="P187" s="31">
        <v>13.7</v>
      </c>
    </row>
    <row r="188" spans="3:16" hidden="1" x14ac:dyDescent="0.25">
      <c r="C188" s="38" t="s">
        <v>147</v>
      </c>
      <c r="D188" s="31">
        <v>5.84</v>
      </c>
      <c r="O188" s="31" t="s">
        <v>64</v>
      </c>
      <c r="P188" s="31">
        <v>13.41</v>
      </c>
    </row>
    <row r="189" spans="3:16" hidden="1" x14ac:dyDescent="0.25">
      <c r="C189" s="38" t="s">
        <v>95</v>
      </c>
      <c r="D189" s="31">
        <v>5.42</v>
      </c>
      <c r="O189" s="31" t="s">
        <v>117</v>
      </c>
      <c r="P189" s="31">
        <v>11.7</v>
      </c>
    </row>
    <row r="190" spans="3:16" hidden="1" x14ac:dyDescent="0.25">
      <c r="C190" s="38" t="s">
        <v>68</v>
      </c>
      <c r="D190" s="31">
        <v>5.14</v>
      </c>
      <c r="O190" s="31" t="s">
        <v>40</v>
      </c>
      <c r="P190" s="31">
        <v>9.5</v>
      </c>
    </row>
    <row r="191" spans="3:16" hidden="1" x14ac:dyDescent="0.25">
      <c r="C191" s="38" t="s">
        <v>79</v>
      </c>
      <c r="D191" s="31">
        <v>4.88</v>
      </c>
      <c r="O191" s="31" t="s">
        <v>147</v>
      </c>
      <c r="P191" s="31">
        <v>9.4</v>
      </c>
    </row>
    <row r="192" spans="3:16" hidden="1" x14ac:dyDescent="0.25">
      <c r="C192" s="38" t="s">
        <v>149</v>
      </c>
      <c r="D192" s="31">
        <v>3.54</v>
      </c>
      <c r="O192" s="31" t="s">
        <v>119</v>
      </c>
      <c r="P192" s="31">
        <v>8.44</v>
      </c>
    </row>
    <row r="193" spans="3:16" hidden="1" x14ac:dyDescent="0.25">
      <c r="C193" s="38" t="s">
        <v>31</v>
      </c>
      <c r="D193" s="31">
        <v>2.84</v>
      </c>
      <c r="O193" s="31" t="s">
        <v>149</v>
      </c>
      <c r="P193" s="31">
        <v>8.1300000000000008</v>
      </c>
    </row>
    <row r="194" spans="3:16" hidden="1" x14ac:dyDescent="0.25">
      <c r="C194" s="38" t="s">
        <v>148</v>
      </c>
      <c r="D194" s="31">
        <v>2.77</v>
      </c>
      <c r="O194" s="31" t="s">
        <v>47</v>
      </c>
      <c r="P194" s="31">
        <v>6.99</v>
      </c>
    </row>
    <row r="195" spans="3:16" hidden="1" x14ac:dyDescent="0.25">
      <c r="C195" s="38" t="s">
        <v>111</v>
      </c>
      <c r="D195" s="31">
        <v>2.75</v>
      </c>
      <c r="O195" s="31" t="s">
        <v>148</v>
      </c>
      <c r="P195" s="31">
        <v>6.58</v>
      </c>
    </row>
    <row r="196" spans="3:16" hidden="1" x14ac:dyDescent="0.25">
      <c r="C196" s="38" t="s">
        <v>120</v>
      </c>
      <c r="D196" s="31">
        <v>1.66</v>
      </c>
      <c r="O196" s="31" t="s">
        <v>68</v>
      </c>
      <c r="P196" s="31">
        <v>6.15</v>
      </c>
    </row>
    <row r="197" spans="3:16" hidden="1" x14ac:dyDescent="0.25">
      <c r="C197" s="38" t="s">
        <v>47</v>
      </c>
      <c r="D197" s="31">
        <v>1.41</v>
      </c>
      <c r="O197" s="31" t="s">
        <v>111</v>
      </c>
      <c r="P197" s="31">
        <v>3.26</v>
      </c>
    </row>
    <row r="198" spans="3:16" hidden="1" x14ac:dyDescent="0.25">
      <c r="C198" s="38" t="s">
        <v>119</v>
      </c>
      <c r="D198" s="31">
        <v>1.4</v>
      </c>
      <c r="O198" s="31" t="s">
        <v>95</v>
      </c>
      <c r="P198" s="31">
        <v>3.17</v>
      </c>
    </row>
    <row r="199" spans="3:16" hidden="1" x14ac:dyDescent="0.25">
      <c r="C199" s="38" t="s">
        <v>115</v>
      </c>
      <c r="D199" s="31">
        <v>1.04</v>
      </c>
      <c r="O199" s="31" t="s">
        <v>143</v>
      </c>
      <c r="P199" s="31">
        <v>3.03</v>
      </c>
    </row>
    <row r="200" spans="3:16" hidden="1" x14ac:dyDescent="0.25">
      <c r="C200" s="38" t="s">
        <v>113</v>
      </c>
      <c r="D200" s="31">
        <v>0.67130000000000001</v>
      </c>
      <c r="O200" s="31" t="s">
        <v>120</v>
      </c>
      <c r="P200" s="31">
        <v>2.2799999999999998</v>
      </c>
    </row>
    <row r="201" spans="3:16" hidden="1" x14ac:dyDescent="0.25">
      <c r="C201" s="38" t="s">
        <v>159</v>
      </c>
      <c r="D201" s="31">
        <v>0.4995</v>
      </c>
      <c r="O201" s="31" t="s">
        <v>115</v>
      </c>
      <c r="P201" s="31">
        <v>0.99209999999999998</v>
      </c>
    </row>
    <row r="202" spans="3:16" hidden="1" x14ac:dyDescent="0.25">
      <c r="C202" s="38" t="s">
        <v>160</v>
      </c>
      <c r="D202" s="31">
        <v>0.1061</v>
      </c>
      <c r="O202" s="31" t="s">
        <v>159</v>
      </c>
      <c r="P202" s="31">
        <v>0.65069999999999995</v>
      </c>
    </row>
    <row r="203" spans="3:16" hidden="1" x14ac:dyDescent="0.25">
      <c r="C203" s="38" t="s">
        <v>66</v>
      </c>
      <c r="D203" s="31">
        <v>0.1002</v>
      </c>
      <c r="O203" s="31" t="s">
        <v>49</v>
      </c>
      <c r="P203" s="31">
        <v>0.57569999999999999</v>
      </c>
    </row>
    <row r="204" spans="3:16" hidden="1" x14ac:dyDescent="0.25">
      <c r="C204" s="38" t="s">
        <v>49</v>
      </c>
      <c r="D204" s="31">
        <v>9.0700000000000003E-2</v>
      </c>
      <c r="O204" s="31" t="s">
        <v>113</v>
      </c>
      <c r="P204" s="31">
        <v>0.2107</v>
      </c>
    </row>
    <row r="205" spans="3:16" hidden="1" x14ac:dyDescent="0.25">
      <c r="O205" s="31" t="s">
        <v>66</v>
      </c>
      <c r="P205" s="31">
        <v>0.10929999999999999</v>
      </c>
    </row>
    <row r="206" spans="3:16" hidden="1" x14ac:dyDescent="0.25"/>
    <row r="207" spans="3:16" hidden="1" x14ac:dyDescent="0.25">
      <c r="O207" s="31" t="s">
        <v>11</v>
      </c>
      <c r="P207" s="31">
        <v>223527</v>
      </c>
    </row>
    <row r="208" spans="3:16" hidden="1" x14ac:dyDescent="0.25">
      <c r="O208" s="31" t="s">
        <v>196</v>
      </c>
      <c r="P208" s="31">
        <v>207012</v>
      </c>
    </row>
    <row r="209" spans="15:16" hidden="1" x14ac:dyDescent="0.25">
      <c r="O209" s="31" t="s">
        <v>197</v>
      </c>
      <c r="P209" s="31">
        <v>11991.1</v>
      </c>
    </row>
    <row r="210" spans="15:16" hidden="1" x14ac:dyDescent="0.25">
      <c r="O210" s="31" t="s">
        <v>198</v>
      </c>
      <c r="P210" s="31">
        <v>65170.2</v>
      </c>
    </row>
    <row r="211" spans="15:16" hidden="1" x14ac:dyDescent="0.25">
      <c r="O211" s="31" t="s">
        <v>199</v>
      </c>
      <c r="P211" s="31">
        <v>138518</v>
      </c>
    </row>
    <row r="212" spans="15:16" hidden="1" x14ac:dyDescent="0.25">
      <c r="O212" s="31" t="s">
        <v>201</v>
      </c>
      <c r="P212" s="31">
        <v>50057.9</v>
      </c>
    </row>
    <row r="213" spans="15:16" hidden="1" x14ac:dyDescent="0.25">
      <c r="O213" s="31" t="s">
        <v>202</v>
      </c>
      <c r="P213" s="31">
        <v>5219.7700000000004</v>
      </c>
    </row>
    <row r="214" spans="15:16" hidden="1" x14ac:dyDescent="0.25">
      <c r="O214" s="31" t="s">
        <v>203</v>
      </c>
      <c r="P214" s="31">
        <v>24844.7</v>
      </c>
    </row>
    <row r="215" spans="15:16" hidden="1" x14ac:dyDescent="0.25">
      <c r="O215" s="31" t="s">
        <v>204</v>
      </c>
      <c r="P215" s="31">
        <v>103694</v>
      </c>
    </row>
    <row r="216" spans="15:16" hidden="1" x14ac:dyDescent="0.25">
      <c r="O216" s="31" t="s">
        <v>205</v>
      </c>
      <c r="P216" s="31">
        <v>17306.2</v>
      </c>
    </row>
    <row r="217" spans="15:16" hidden="1" x14ac:dyDescent="0.25">
      <c r="O217" s="31" t="s">
        <v>206</v>
      </c>
      <c r="P217" s="31">
        <v>2358</v>
      </c>
    </row>
    <row r="218" spans="15:16" hidden="1" x14ac:dyDescent="0.25">
      <c r="O218" s="31" t="s">
        <v>207</v>
      </c>
      <c r="P218" s="31">
        <v>25213.200000000001</v>
      </c>
    </row>
    <row r="219" spans="15:16" hidden="1" x14ac:dyDescent="0.25">
      <c r="O219" s="31" t="s">
        <v>208</v>
      </c>
      <c r="P219" s="31">
        <v>136666</v>
      </c>
    </row>
    <row r="220" spans="15:16" hidden="1" x14ac:dyDescent="0.25">
      <c r="O220" s="31" t="s">
        <v>209</v>
      </c>
      <c r="P220" s="31">
        <v>32900.199999999997</v>
      </c>
    </row>
    <row r="221" spans="15:16" hidden="1" x14ac:dyDescent="0.25">
      <c r="O221" s="31" t="s">
        <v>200</v>
      </c>
      <c r="P221" s="31">
        <v>211263</v>
      </c>
    </row>
    <row r="222" spans="15:16" hidden="1" x14ac:dyDescent="0.25">
      <c r="O222" s="31" t="s">
        <v>9</v>
      </c>
      <c r="P222" s="31">
        <v>0</v>
      </c>
    </row>
    <row r="223" spans="15:16" hidden="1" x14ac:dyDescent="0.25"/>
    <row r="224" spans="15:16" hidden="1" x14ac:dyDescent="0.25"/>
  </sheetData>
  <sheetProtection algorithmName="SHA-512" hashValue="9b2ph8yM70z5L8RuA7s7nzvKT9z7UIkuicPHKFk8Aw/zR17WDr9hNTctVIwek25ScF3dvJrzpkCYTX11XRfmPg==" saltValue="8Nru6vns6lAvMbPXScIcTQ==" spinCount="100000" sheet="1" scenarios="1"/>
  <mergeCells count="2">
    <mergeCell ref="B1:Y1"/>
    <mergeCell ref="Z1:AB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9"/>
  <sheetViews>
    <sheetView showGridLines="0" showRowColHeaders="0" zoomScale="70" zoomScaleNormal="70" workbookViewId="0">
      <selection sqref="A1:D1"/>
    </sheetView>
  </sheetViews>
  <sheetFormatPr defaultRowHeight="15.75" x14ac:dyDescent="0.25"/>
  <cols>
    <col min="1" max="1" width="5.75" style="1" customWidth="1"/>
    <col min="2" max="2" width="13.25" style="1" bestFit="1" customWidth="1"/>
    <col min="3" max="3" width="8.5" style="6" bestFit="1" customWidth="1"/>
    <col min="4" max="4" width="13" style="6" bestFit="1" customWidth="1"/>
    <col min="5" max="5" width="7.75" style="6" bestFit="1" customWidth="1"/>
    <col min="6" max="6" width="8.75" style="6" bestFit="1" customWidth="1"/>
    <col min="7" max="7" width="10" style="6" bestFit="1" customWidth="1"/>
    <col min="8" max="8" width="10.875" style="6" bestFit="1" customWidth="1"/>
    <col min="9" max="9" width="16.875" style="6" bestFit="1" customWidth="1"/>
    <col min="10" max="10" width="17.125" style="6" bestFit="1" customWidth="1"/>
    <col min="11" max="11" width="18.25" style="6" bestFit="1" customWidth="1"/>
    <col min="12" max="12" width="21.75" style="6" bestFit="1" customWidth="1"/>
    <col min="13" max="15" width="16.875" style="6" bestFit="1" customWidth="1"/>
    <col min="16" max="16" width="18.875" style="6" bestFit="1" customWidth="1"/>
    <col min="17" max="17" width="22.875" style="6" bestFit="1" customWidth="1"/>
    <col min="18" max="18" width="23" style="6" bestFit="1" customWidth="1"/>
    <col min="19" max="19" width="15.875" style="1" bestFit="1" customWidth="1"/>
    <col min="20" max="16384" width="9" style="1"/>
  </cols>
  <sheetData>
    <row r="1" ht="15.75" customHeight="1" x14ac:dyDescent="0.25"/>
    <row r="32" spans="1:11" ht="15.75" customHeight="1" x14ac:dyDescent="0.25">
      <c r="A32" s="40" t="s">
        <v>211</v>
      </c>
      <c r="B32" s="19"/>
      <c r="C32" s="19"/>
      <c r="D32" s="19"/>
      <c r="E32" s="19"/>
      <c r="F32" s="19"/>
      <c r="G32" s="19"/>
      <c r="H32" s="19"/>
      <c r="I32" s="19"/>
      <c r="J32" s="19"/>
      <c r="K32" s="19"/>
    </row>
    <row r="34" spans="1:19" hidden="1" x14ac:dyDescent="0.25">
      <c r="S34" s="6"/>
    </row>
    <row r="35" spans="1:19" ht="33" hidden="1" customHeight="1" thickBot="1" x14ac:dyDescent="0.3">
      <c r="A35" s="7" t="s">
        <v>1</v>
      </c>
      <c r="B35" s="7" t="s">
        <v>2</v>
      </c>
      <c r="C35" s="8" t="s">
        <v>3</v>
      </c>
      <c r="D35" s="8" t="s">
        <v>4</v>
      </c>
      <c r="E35" s="8" t="s">
        <v>5</v>
      </c>
      <c r="F35" s="8" t="s">
        <v>6</v>
      </c>
      <c r="G35" s="8" t="s">
        <v>7</v>
      </c>
      <c r="H35" s="8" t="s">
        <v>8</v>
      </c>
      <c r="I35" s="47" t="s">
        <v>10</v>
      </c>
      <c r="S35" s="6"/>
    </row>
    <row r="36" spans="1:19" ht="16.5" hidden="1" thickTop="1" x14ac:dyDescent="0.25">
      <c r="A36" s="9">
        <v>2000</v>
      </c>
      <c r="B36" s="9" t="s">
        <v>187</v>
      </c>
      <c r="C36" s="10">
        <v>0</v>
      </c>
      <c r="D36" s="10">
        <v>0</v>
      </c>
      <c r="E36" s="10">
        <v>0</v>
      </c>
      <c r="F36" s="10">
        <v>2</v>
      </c>
      <c r="G36" s="10">
        <v>0</v>
      </c>
      <c r="H36" s="10">
        <v>6461.62</v>
      </c>
      <c r="I36" s="10">
        <f t="shared" ref="I36:I50" si="0">H36-SUM(C36:G36)</f>
        <v>6459.62</v>
      </c>
      <c r="S36" s="6"/>
    </row>
    <row r="37" spans="1:19" hidden="1" x14ac:dyDescent="0.25">
      <c r="A37" s="9">
        <v>2001</v>
      </c>
      <c r="B37" s="9" t="s">
        <v>187</v>
      </c>
      <c r="C37" s="10">
        <v>0</v>
      </c>
      <c r="D37" s="10">
        <v>2</v>
      </c>
      <c r="E37" s="10">
        <v>1</v>
      </c>
      <c r="F37" s="10">
        <v>0</v>
      </c>
      <c r="G37" s="10">
        <v>362</v>
      </c>
      <c r="H37" s="10">
        <v>7580.82</v>
      </c>
      <c r="I37" s="10">
        <f t="shared" si="0"/>
        <v>7215.82</v>
      </c>
      <c r="S37" s="6"/>
    </row>
    <row r="38" spans="1:19" hidden="1" x14ac:dyDescent="0.25">
      <c r="A38" s="9">
        <v>2002</v>
      </c>
      <c r="B38" s="9" t="s">
        <v>187</v>
      </c>
      <c r="C38" s="10">
        <v>0</v>
      </c>
      <c r="D38" s="10">
        <v>2</v>
      </c>
      <c r="E38" s="10">
        <v>11</v>
      </c>
      <c r="F38" s="10">
        <v>0</v>
      </c>
      <c r="G38" s="10">
        <v>860</v>
      </c>
      <c r="H38" s="10">
        <v>8684.0499999999993</v>
      </c>
      <c r="I38" s="10">
        <f t="shared" si="0"/>
        <v>7811.0499999999993</v>
      </c>
      <c r="S38" s="6"/>
    </row>
    <row r="39" spans="1:19" hidden="1" x14ac:dyDescent="0.25">
      <c r="A39" s="9">
        <v>2003</v>
      </c>
      <c r="B39" s="9" t="s">
        <v>187</v>
      </c>
      <c r="C39" s="10">
        <v>15</v>
      </c>
      <c r="D39" s="10">
        <v>2</v>
      </c>
      <c r="E39" s="10">
        <v>17</v>
      </c>
      <c r="F39" s="10">
        <v>4</v>
      </c>
      <c r="G39" s="10">
        <v>1283</v>
      </c>
      <c r="H39" s="10">
        <v>9909.2999999999993</v>
      </c>
      <c r="I39" s="10">
        <f t="shared" si="0"/>
        <v>8588.2999999999993</v>
      </c>
      <c r="S39" s="6"/>
    </row>
    <row r="40" spans="1:19" hidden="1" x14ac:dyDescent="0.25">
      <c r="A40" s="9">
        <v>2004</v>
      </c>
      <c r="B40" s="9" t="s">
        <v>187</v>
      </c>
      <c r="C40" s="10">
        <v>16</v>
      </c>
      <c r="D40" s="10">
        <v>15</v>
      </c>
      <c r="E40" s="10">
        <v>21</v>
      </c>
      <c r="F40" s="10">
        <v>2842</v>
      </c>
      <c r="G40" s="10">
        <v>4448</v>
      </c>
      <c r="H40" s="10">
        <v>11337.5</v>
      </c>
      <c r="I40" s="10">
        <f t="shared" si="0"/>
        <v>3995.5</v>
      </c>
      <c r="S40" s="6"/>
    </row>
    <row r="41" spans="1:19" hidden="1" x14ac:dyDescent="0.25">
      <c r="A41" s="9">
        <v>2005</v>
      </c>
      <c r="B41" s="9" t="s">
        <v>187</v>
      </c>
      <c r="C41" s="10">
        <v>22</v>
      </c>
      <c r="D41" s="10">
        <v>40</v>
      </c>
      <c r="E41" s="10">
        <v>30</v>
      </c>
      <c r="F41" s="10">
        <v>4617</v>
      </c>
      <c r="G41" s="10">
        <v>3091</v>
      </c>
      <c r="H41" s="10">
        <v>12138.6</v>
      </c>
      <c r="I41" s="10">
        <f t="shared" si="0"/>
        <v>4338.6000000000004</v>
      </c>
      <c r="S41" s="6"/>
    </row>
    <row r="42" spans="1:19" hidden="1" x14ac:dyDescent="0.25">
      <c r="A42" s="9">
        <v>2006</v>
      </c>
      <c r="B42" s="9" t="s">
        <v>187</v>
      </c>
      <c r="C42" s="10">
        <v>27</v>
      </c>
      <c r="D42" s="10">
        <v>222</v>
      </c>
      <c r="E42" s="10">
        <v>49</v>
      </c>
      <c r="F42" s="10">
        <v>5680</v>
      </c>
      <c r="G42" s="10">
        <v>3065</v>
      </c>
      <c r="H42" s="10">
        <v>13752.7</v>
      </c>
      <c r="I42" s="10">
        <f t="shared" si="0"/>
        <v>4709.7000000000007</v>
      </c>
      <c r="S42" s="6"/>
    </row>
    <row r="43" spans="1:19" hidden="1" x14ac:dyDescent="0.25">
      <c r="A43" s="9">
        <v>2007</v>
      </c>
      <c r="B43" s="9" t="s">
        <v>187</v>
      </c>
      <c r="C43" s="10">
        <v>41</v>
      </c>
      <c r="D43" s="10">
        <v>273</v>
      </c>
      <c r="E43" s="10">
        <v>56</v>
      </c>
      <c r="F43" s="10">
        <v>7453</v>
      </c>
      <c r="G43" s="10">
        <v>2154</v>
      </c>
      <c r="H43" s="10">
        <v>14796.8</v>
      </c>
      <c r="I43" s="10">
        <f t="shared" si="0"/>
        <v>4819.7999999999993</v>
      </c>
      <c r="S43" s="6"/>
    </row>
    <row r="44" spans="1:19" hidden="1" x14ac:dyDescent="0.25">
      <c r="A44" s="9">
        <v>2008</v>
      </c>
      <c r="B44" s="9" t="s">
        <v>187</v>
      </c>
      <c r="C44" s="10">
        <v>3463</v>
      </c>
      <c r="D44" s="10">
        <v>593</v>
      </c>
      <c r="E44" s="10">
        <v>177</v>
      </c>
      <c r="F44" s="10">
        <v>6747</v>
      </c>
      <c r="G44" s="10">
        <v>1196</v>
      </c>
      <c r="H44" s="10">
        <v>15852.9</v>
      </c>
      <c r="I44" s="10">
        <f t="shared" si="0"/>
        <v>3676.8999999999996</v>
      </c>
      <c r="S44" s="6"/>
    </row>
    <row r="45" spans="1:19" hidden="1" x14ac:dyDescent="0.25">
      <c r="A45" s="9">
        <v>2009</v>
      </c>
      <c r="B45" s="9" t="s">
        <v>187</v>
      </c>
      <c r="C45" s="10">
        <v>4444</v>
      </c>
      <c r="D45" s="10">
        <v>968</v>
      </c>
      <c r="E45" s="10">
        <v>201</v>
      </c>
      <c r="F45" s="10">
        <v>6741</v>
      </c>
      <c r="G45" s="10">
        <v>1492</v>
      </c>
      <c r="H45" s="10">
        <v>16925</v>
      </c>
      <c r="I45" s="10">
        <f t="shared" si="0"/>
        <v>3079</v>
      </c>
      <c r="S45" s="6"/>
    </row>
    <row r="46" spans="1:19" hidden="1" x14ac:dyDescent="0.25">
      <c r="A46" s="9">
        <v>2010</v>
      </c>
      <c r="B46" s="9" t="s">
        <v>187</v>
      </c>
      <c r="C46" s="10">
        <v>4705</v>
      </c>
      <c r="D46" s="10">
        <v>1238</v>
      </c>
      <c r="E46" s="10">
        <v>2945</v>
      </c>
      <c r="F46" s="10">
        <v>7114</v>
      </c>
      <c r="G46" s="10">
        <v>472</v>
      </c>
      <c r="H46" s="10">
        <v>17871</v>
      </c>
      <c r="I46" s="10">
        <f t="shared" si="0"/>
        <v>1397</v>
      </c>
      <c r="S46" s="6"/>
    </row>
    <row r="47" spans="1:19" hidden="1" x14ac:dyDescent="0.25">
      <c r="A47" s="9">
        <v>2011</v>
      </c>
      <c r="B47" s="9" t="s">
        <v>187</v>
      </c>
      <c r="C47" s="10">
        <v>9794</v>
      </c>
      <c r="D47" s="10">
        <v>1467</v>
      </c>
      <c r="E47" s="10">
        <v>2783</v>
      </c>
      <c r="F47" s="10">
        <v>2077</v>
      </c>
      <c r="G47" s="10">
        <v>452</v>
      </c>
      <c r="H47" s="10">
        <v>19036</v>
      </c>
      <c r="I47" s="10">
        <f t="shared" si="0"/>
        <v>2463</v>
      </c>
      <c r="S47" s="6"/>
    </row>
    <row r="48" spans="1:19" hidden="1" x14ac:dyDescent="0.25">
      <c r="A48" s="9">
        <v>2012</v>
      </c>
      <c r="B48" s="9" t="s">
        <v>187</v>
      </c>
      <c r="C48" s="10">
        <v>10552</v>
      </c>
      <c r="D48" s="10">
        <v>1653</v>
      </c>
      <c r="E48" s="10">
        <v>2482</v>
      </c>
      <c r="F48" s="10">
        <v>2019</v>
      </c>
      <c r="G48" s="10">
        <v>260</v>
      </c>
      <c r="H48" s="10">
        <v>20009</v>
      </c>
      <c r="I48" s="10">
        <f t="shared" si="0"/>
        <v>3043</v>
      </c>
      <c r="S48" s="6"/>
    </row>
    <row r="49" spans="1:19" hidden="1" x14ac:dyDescent="0.25">
      <c r="A49" s="9">
        <v>2013</v>
      </c>
      <c r="B49" s="9" t="s">
        <v>187</v>
      </c>
      <c r="C49" s="10">
        <v>14016</v>
      </c>
      <c r="D49" s="10">
        <v>1655</v>
      </c>
      <c r="E49" s="10">
        <v>2066</v>
      </c>
      <c r="F49" s="10">
        <v>28</v>
      </c>
      <c r="G49" s="10">
        <v>236</v>
      </c>
      <c r="H49" s="10">
        <v>20999</v>
      </c>
      <c r="I49" s="10">
        <f t="shared" si="0"/>
        <v>2998</v>
      </c>
      <c r="S49" s="6"/>
    </row>
    <row r="50" spans="1:19" hidden="1" x14ac:dyDescent="0.25">
      <c r="A50" s="9">
        <v>2014</v>
      </c>
      <c r="B50" s="9" t="s">
        <v>187</v>
      </c>
      <c r="C50" s="10">
        <v>17629</v>
      </c>
      <c r="D50" s="10">
        <v>1069</v>
      </c>
      <c r="E50" s="10">
        <v>1765</v>
      </c>
      <c r="F50" s="10">
        <v>12</v>
      </c>
      <c r="G50" s="10">
        <v>179</v>
      </c>
      <c r="H50" s="10">
        <v>22166</v>
      </c>
      <c r="I50" s="10">
        <f t="shared" si="0"/>
        <v>1512</v>
      </c>
      <c r="S50" s="6"/>
    </row>
    <row r="51" spans="1:19" hidden="1" x14ac:dyDescent="0.25">
      <c r="A51" s="6"/>
      <c r="B51" s="6"/>
      <c r="S51" s="6"/>
    </row>
    <row r="52" spans="1:19" x14ac:dyDescent="0.25">
      <c r="A52" s="6"/>
      <c r="B52" s="6"/>
      <c r="S52" s="6"/>
    </row>
    <row r="53" spans="1:19" ht="21" customHeight="1" x14ac:dyDescent="0.25">
      <c r="A53" s="6"/>
      <c r="B53" s="6"/>
      <c r="S53" s="6"/>
    </row>
    <row r="54" spans="1:19" x14ac:dyDescent="0.25">
      <c r="A54" s="6"/>
      <c r="B54" s="6"/>
      <c r="S54" s="6"/>
    </row>
    <row r="55" spans="1:19" ht="16.5" customHeight="1" x14ac:dyDescent="0.25">
      <c r="A55" s="6"/>
      <c r="B55" s="6"/>
      <c r="S55" s="6"/>
    </row>
    <row r="56" spans="1:19" x14ac:dyDescent="0.25">
      <c r="A56" s="6"/>
      <c r="B56" s="6"/>
      <c r="S56" s="6"/>
    </row>
    <row r="57" spans="1:19" x14ac:dyDescent="0.25">
      <c r="A57" s="6"/>
      <c r="B57" s="6"/>
      <c r="S57" s="6"/>
    </row>
    <row r="58" spans="1:19" x14ac:dyDescent="0.25">
      <c r="A58" s="6"/>
      <c r="B58" s="6"/>
      <c r="S58" s="6"/>
    </row>
    <row r="59" spans="1:19" x14ac:dyDescent="0.25">
      <c r="A59" s="6"/>
      <c r="B59" s="6"/>
      <c r="K59" s="11"/>
      <c r="L59" s="12"/>
    </row>
    <row r="60" spans="1:19" x14ac:dyDescent="0.25">
      <c r="A60" s="6"/>
      <c r="B60" s="6"/>
      <c r="K60" s="11"/>
      <c r="L60" s="12"/>
    </row>
    <row r="61" spans="1:19" x14ac:dyDescent="0.25">
      <c r="A61" s="6"/>
      <c r="B61" s="6"/>
      <c r="K61" s="11"/>
      <c r="L61" s="12"/>
      <c r="M61" s="11"/>
    </row>
    <row r="62" spans="1:19" x14ac:dyDescent="0.25">
      <c r="A62" s="6"/>
      <c r="B62" s="6"/>
      <c r="K62" s="11"/>
      <c r="L62" s="12"/>
    </row>
    <row r="63" spans="1:19" x14ac:dyDescent="0.25">
      <c r="A63" s="6"/>
      <c r="B63" s="6"/>
      <c r="K63" s="11"/>
      <c r="L63" s="12"/>
    </row>
    <row r="64" spans="1:19" x14ac:dyDescent="0.25">
      <c r="A64" s="6"/>
      <c r="B64" s="6"/>
      <c r="K64" s="11"/>
      <c r="L64" s="12"/>
    </row>
    <row r="65" spans="1:13" x14ac:dyDescent="0.25">
      <c r="A65" s="6"/>
      <c r="B65" s="6"/>
      <c r="K65" s="11"/>
      <c r="L65" s="12"/>
    </row>
    <row r="66" spans="1:13" x14ac:dyDescent="0.25">
      <c r="A66" s="6"/>
      <c r="B66" s="6"/>
      <c r="K66" s="11"/>
      <c r="L66" s="12"/>
      <c r="M66" s="11"/>
    </row>
    <row r="67" spans="1:13" x14ac:dyDescent="0.25">
      <c r="A67" s="6"/>
      <c r="B67" s="6"/>
    </row>
    <row r="68" spans="1:13" x14ac:dyDescent="0.25">
      <c r="A68" s="6"/>
      <c r="B68" s="6"/>
    </row>
    <row r="69" spans="1:13" x14ac:dyDescent="0.25">
      <c r="A69" s="6"/>
      <c r="B69" s="6"/>
    </row>
  </sheetData>
  <sheetProtection algorithmName="SHA-512" hashValue="j/De93Ezca8uVkydrN8ZSv382337teiuZ7Z0Mo8SzLUQKsec1zUAqpp7xQouRKv91Lwo1ArdUpXPnjXI4ZBAGQ==" saltValue="K40vZRB7Mn2rhRajdxTSYw==" spinCount="100000" sheet="1" scenarios="1"/>
  <pageMargins left="0.25" right="0.25" top="0.75" bottom="0.75" header="0.3" footer="0.3"/>
  <pageSetup scale="3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O48"/>
  <sheetViews>
    <sheetView showGridLines="0" showRowColHeaders="0" zoomScale="70" zoomScaleNormal="70" workbookViewId="0">
      <selection sqref="A1:D1"/>
    </sheetView>
  </sheetViews>
  <sheetFormatPr defaultRowHeight="15.75" x14ac:dyDescent="0.25"/>
  <cols>
    <col min="1" max="16384" width="9" style="31"/>
  </cols>
  <sheetData>
    <row r="1" spans="1:1" x14ac:dyDescent="0.25">
      <c r="A1" s="30"/>
    </row>
    <row r="12" spans="1:1" x14ac:dyDescent="0.25">
      <c r="A12" s="32"/>
    </row>
    <row r="13" spans="1:1" x14ac:dyDescent="0.25">
      <c r="A13" s="32"/>
    </row>
    <row r="14" spans="1:1" x14ac:dyDescent="0.25">
      <c r="A14" s="32"/>
    </row>
    <row r="15" spans="1:1" x14ac:dyDescent="0.25">
      <c r="A15" s="32"/>
    </row>
    <row r="29" spans="5:15" x14ac:dyDescent="0.25">
      <c r="E29" s="33"/>
      <c r="F29" s="33"/>
      <c r="G29" s="33"/>
      <c r="H29" s="33"/>
      <c r="I29" s="33"/>
      <c r="J29" s="33"/>
      <c r="K29" s="33"/>
      <c r="L29" s="33"/>
      <c r="M29" s="33"/>
      <c r="N29" s="33"/>
      <c r="O29" s="33"/>
    </row>
    <row r="33" spans="1:4" x14ac:dyDescent="0.25">
      <c r="A33" s="34" t="s">
        <v>226</v>
      </c>
    </row>
    <row r="37" spans="1:4" hidden="1" x14ac:dyDescent="0.25"/>
    <row r="38" spans="1:4" hidden="1" x14ac:dyDescent="0.25">
      <c r="A38" s="35" t="s">
        <v>174</v>
      </c>
      <c r="B38" s="35" t="s">
        <v>227</v>
      </c>
    </row>
    <row r="39" spans="1:4" hidden="1" x14ac:dyDescent="0.25">
      <c r="A39" s="32" t="s">
        <v>181</v>
      </c>
      <c r="B39" s="32">
        <v>103694</v>
      </c>
      <c r="C39" s="63">
        <f t="shared" ref="C39:C47" si="0">(IF(ISNUMBER(B39),(IF(B39&lt;100,"&lt;100",IF(B39&lt;200,"&lt;200",IF(B39&lt;500,"&lt;500",IF(B39&lt;1000,"&lt;1,000",IF(B39&lt;10000,(ROUND(B39,-2)),IF(B39&lt;100000,(ROUND(B39,-3)),IF(B39&lt;1000000,(ROUND(B39,-4)),IF(B39&gt;=1000000,(ROUND(B39,-5))))))))))),"-"))</f>
        <v>100000</v>
      </c>
      <c r="D39" s="46">
        <f t="shared" ref="D39:D47" si="1">B39/$B$47</f>
        <v>0.46389921575469628</v>
      </c>
    </row>
    <row r="40" spans="1:4" hidden="1" x14ac:dyDescent="0.25">
      <c r="A40" s="32" t="s">
        <v>182</v>
      </c>
      <c r="B40" s="32">
        <v>32900.199999999997</v>
      </c>
      <c r="C40" s="63">
        <f t="shared" si="0"/>
        <v>33000</v>
      </c>
      <c r="D40" s="46">
        <f t="shared" si="1"/>
        <v>0.14718669333011222</v>
      </c>
    </row>
    <row r="41" spans="1:4" hidden="1" x14ac:dyDescent="0.25">
      <c r="A41" s="32" t="s">
        <v>185</v>
      </c>
      <c r="B41" s="32">
        <v>25213.200000000001</v>
      </c>
      <c r="C41" s="63">
        <f t="shared" si="0"/>
        <v>25000</v>
      </c>
      <c r="D41" s="46">
        <f t="shared" si="1"/>
        <v>0.11279711175831109</v>
      </c>
    </row>
    <row r="42" spans="1:4" hidden="1" x14ac:dyDescent="0.25">
      <c r="A42" s="32" t="s">
        <v>184</v>
      </c>
      <c r="B42" s="32">
        <v>24844.7</v>
      </c>
      <c r="C42" s="63">
        <f t="shared" si="0"/>
        <v>25000</v>
      </c>
      <c r="D42" s="46">
        <f t="shared" si="1"/>
        <v>0.11114854133952498</v>
      </c>
    </row>
    <row r="43" spans="1:4" hidden="1" x14ac:dyDescent="0.25">
      <c r="A43" s="32" t="s">
        <v>186</v>
      </c>
      <c r="B43" s="32">
        <v>17306.2</v>
      </c>
      <c r="C43" s="63">
        <f t="shared" si="0"/>
        <v>17000</v>
      </c>
      <c r="D43" s="46">
        <f t="shared" si="1"/>
        <v>7.7423309040965976E-2</v>
      </c>
    </row>
    <row r="44" spans="1:4" hidden="1" x14ac:dyDescent="0.25">
      <c r="A44" s="32" t="s">
        <v>288</v>
      </c>
      <c r="B44" s="32">
        <v>11991.1</v>
      </c>
      <c r="C44" s="63">
        <f t="shared" si="0"/>
        <v>12000</v>
      </c>
      <c r="D44" s="46">
        <f t="shared" si="1"/>
        <v>5.3644973537872384E-2</v>
      </c>
    </row>
    <row r="45" spans="1:4" hidden="1" x14ac:dyDescent="0.25">
      <c r="A45" s="32" t="s">
        <v>285</v>
      </c>
      <c r="B45" s="32">
        <v>5219.7700000000004</v>
      </c>
      <c r="C45" s="63">
        <f t="shared" si="0"/>
        <v>5200</v>
      </c>
      <c r="D45" s="46">
        <f t="shared" si="1"/>
        <v>2.335185458579948E-2</v>
      </c>
    </row>
    <row r="46" spans="1:4" hidden="1" x14ac:dyDescent="0.25">
      <c r="A46" s="32" t="s">
        <v>183</v>
      </c>
      <c r="B46" s="32">
        <v>2358</v>
      </c>
      <c r="C46" s="63">
        <f t="shared" si="0"/>
        <v>2400</v>
      </c>
      <c r="D46" s="46">
        <f t="shared" si="1"/>
        <v>1.0549061187239125E-2</v>
      </c>
    </row>
    <row r="47" spans="1:4" hidden="1" x14ac:dyDescent="0.25">
      <c r="A47" s="31" t="s">
        <v>286</v>
      </c>
      <c r="B47" s="31">
        <v>223527</v>
      </c>
      <c r="C47" s="63">
        <f t="shared" si="0"/>
        <v>220000</v>
      </c>
      <c r="D47" s="46">
        <f t="shared" si="1"/>
        <v>1</v>
      </c>
    </row>
    <row r="48" spans="1:4" hidden="1" x14ac:dyDescent="0.25"/>
  </sheetData>
  <sheetProtection algorithmName="SHA-512" hashValue="kIwGsEgRunyKaOWV+rOT6G2662dWqU8UjXQhTG1JwGbRI6sr9sNRzMfaxA3UL01xZzWBcbBvRtjGP4chAoYI/Q==" saltValue="08x/GKCltdLluGMZALrfCw==" spinCount="100000" sheet="1" scenarios="1"/>
  <pageMargins left="0.7" right="0.7" top="0.75" bottom="0.75" header="0.3" footer="0.3"/>
  <pageSetup paperSize="0" orientation="portrait" horizontalDpi="0" verticalDpi="0" copie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60"/>
  <sheetViews>
    <sheetView showGridLines="0" showRowColHeaders="0" zoomScale="70" zoomScaleNormal="70" workbookViewId="0">
      <selection sqref="A1:D1"/>
    </sheetView>
  </sheetViews>
  <sheetFormatPr defaultRowHeight="15.75" x14ac:dyDescent="0.25"/>
  <cols>
    <col min="1" max="16384" width="9" style="31"/>
  </cols>
  <sheetData>
    <row r="1" spans="1:1" x14ac:dyDescent="0.25">
      <c r="A1" s="30"/>
    </row>
    <row r="12" spans="1:1" x14ac:dyDescent="0.25">
      <c r="A12" s="32"/>
    </row>
    <row r="13" spans="1:1" x14ac:dyDescent="0.25">
      <c r="A13" s="32"/>
    </row>
    <row r="14" spans="1:1" x14ac:dyDescent="0.25">
      <c r="A14" s="32"/>
    </row>
    <row r="15" spans="1:1" x14ac:dyDescent="0.25">
      <c r="A15" s="32"/>
    </row>
    <row r="29" spans="5:15" x14ac:dyDescent="0.25">
      <c r="E29" s="33"/>
      <c r="F29" s="33"/>
      <c r="G29" s="33"/>
      <c r="H29" s="33"/>
      <c r="I29" s="33"/>
      <c r="J29" s="33"/>
      <c r="K29" s="33"/>
      <c r="L29" s="33"/>
      <c r="M29" s="33"/>
      <c r="N29" s="33"/>
      <c r="O29" s="33"/>
    </row>
    <row r="33" spans="1:4" x14ac:dyDescent="0.25">
      <c r="A33" s="34" t="s">
        <v>226</v>
      </c>
    </row>
    <row r="38" spans="1:4" hidden="1" x14ac:dyDescent="0.25">
      <c r="A38" s="35" t="s">
        <v>174</v>
      </c>
      <c r="B38" s="35" t="s">
        <v>227</v>
      </c>
    </row>
    <row r="39" spans="1:4" hidden="1" x14ac:dyDescent="0.25">
      <c r="A39" s="31" t="s">
        <v>142</v>
      </c>
      <c r="B39" s="31">
        <v>3124.79</v>
      </c>
      <c r="C39" s="71">
        <f t="shared" ref="C39:C58" si="0">(IF(ISNUMBER(B39),(IF(B39&lt;100,"&lt;100",IF(B39&lt;200,"&lt;200",IF(B39&lt;500,"&lt;500",IF(B39&lt;1000,"&lt;1,000",IF(B39&lt;10000,(ROUND(B39,-2)),IF(B39&lt;100000,(ROUND(B39,-3)),IF(B39&lt;1000000,(ROUND(B39,-4)),IF(B39&gt;=1000000,(ROUND(B39,-5))))))))))),"-"))</f>
        <v>3100</v>
      </c>
      <c r="D39" s="46">
        <f t="shared" ref="D39:D58" si="1">B39/$B$60</f>
        <v>0.5986451510315588</v>
      </c>
    </row>
    <row r="40" spans="1:4" hidden="1" x14ac:dyDescent="0.25">
      <c r="A40" s="31" t="s">
        <v>165</v>
      </c>
      <c r="B40" s="31">
        <v>1068.31</v>
      </c>
      <c r="C40" s="71">
        <f t="shared" si="0"/>
        <v>1100</v>
      </c>
      <c r="D40" s="46">
        <f t="shared" si="1"/>
        <v>0.20466610597784957</v>
      </c>
    </row>
    <row r="41" spans="1:4" hidden="1" x14ac:dyDescent="0.25">
      <c r="A41" s="31" t="s">
        <v>164</v>
      </c>
      <c r="B41" s="31">
        <v>199.81</v>
      </c>
      <c r="C41" s="71" t="str">
        <f t="shared" si="0"/>
        <v>&lt;200</v>
      </c>
      <c r="D41" s="46">
        <f t="shared" si="1"/>
        <v>3.8279464420846128E-2</v>
      </c>
    </row>
    <row r="42" spans="1:4" hidden="1" x14ac:dyDescent="0.25">
      <c r="A42" s="32" t="s">
        <v>37</v>
      </c>
      <c r="B42" s="32">
        <v>133.94</v>
      </c>
      <c r="C42" s="71" t="str">
        <f t="shared" si="0"/>
        <v>&lt;200</v>
      </c>
      <c r="D42" s="46">
        <f t="shared" si="1"/>
        <v>2.5660134450368501E-2</v>
      </c>
    </row>
    <row r="43" spans="1:4" hidden="1" x14ac:dyDescent="0.25">
      <c r="A43" s="32" t="s">
        <v>157</v>
      </c>
      <c r="B43" s="32">
        <v>113.56</v>
      </c>
      <c r="C43" s="71" t="str">
        <f t="shared" si="0"/>
        <v>&lt;200</v>
      </c>
      <c r="D43" s="46">
        <f t="shared" si="1"/>
        <v>2.175574785862212E-2</v>
      </c>
    </row>
    <row r="44" spans="1:4" hidden="1" x14ac:dyDescent="0.25">
      <c r="A44" s="31" t="s">
        <v>41</v>
      </c>
      <c r="B44" s="31">
        <v>87.69</v>
      </c>
      <c r="C44" s="71" t="str">
        <f t="shared" si="0"/>
        <v>&lt;100</v>
      </c>
      <c r="D44" s="46">
        <f t="shared" si="1"/>
        <v>1.6799590786567221E-2</v>
      </c>
    </row>
    <row r="45" spans="1:4" hidden="1" x14ac:dyDescent="0.25">
      <c r="A45" s="32" t="s">
        <v>104</v>
      </c>
      <c r="B45" s="32">
        <v>86.06</v>
      </c>
      <c r="C45" s="71" t="str">
        <f t="shared" si="0"/>
        <v>&lt;100</v>
      </c>
      <c r="D45" s="46">
        <f t="shared" si="1"/>
        <v>1.6487316490956496E-2</v>
      </c>
    </row>
    <row r="46" spans="1:4" hidden="1" x14ac:dyDescent="0.25">
      <c r="A46" s="32" t="s">
        <v>84</v>
      </c>
      <c r="B46" s="32">
        <v>77.22</v>
      </c>
      <c r="C46" s="71" t="str">
        <f t="shared" si="0"/>
        <v>&lt;100</v>
      </c>
      <c r="D46" s="46">
        <f t="shared" si="1"/>
        <v>1.4793755280405075E-2</v>
      </c>
    </row>
    <row r="47" spans="1:4" hidden="1" x14ac:dyDescent="0.25">
      <c r="A47" s="32" t="s">
        <v>140</v>
      </c>
      <c r="B47" s="32">
        <v>61.39</v>
      </c>
      <c r="C47" s="71" t="str">
        <f t="shared" si="0"/>
        <v>&lt;100</v>
      </c>
      <c r="D47" s="46">
        <f t="shared" si="1"/>
        <v>1.176105460585428E-2</v>
      </c>
    </row>
    <row r="48" spans="1:4" hidden="1" x14ac:dyDescent="0.25">
      <c r="A48" s="31" t="s">
        <v>141</v>
      </c>
      <c r="B48" s="31">
        <v>56.82</v>
      </c>
      <c r="C48" s="71" t="str">
        <f t="shared" si="0"/>
        <v>&lt;100</v>
      </c>
      <c r="D48" s="46">
        <f t="shared" si="1"/>
        <v>1.0885537102209483E-2</v>
      </c>
    </row>
    <row r="49" spans="1:4" hidden="1" x14ac:dyDescent="0.25">
      <c r="A49" s="32" t="s">
        <v>34</v>
      </c>
      <c r="B49" s="32">
        <v>45.95</v>
      </c>
      <c r="C49" s="71" t="str">
        <f t="shared" si="0"/>
        <v>&lt;100</v>
      </c>
      <c r="D49" s="46">
        <f t="shared" si="1"/>
        <v>8.8030698670631072E-3</v>
      </c>
    </row>
    <row r="50" spans="1:4" hidden="1" x14ac:dyDescent="0.25">
      <c r="A50" s="31" t="s">
        <v>105</v>
      </c>
      <c r="B50" s="31">
        <v>45.6</v>
      </c>
      <c r="C50" s="71" t="str">
        <f t="shared" si="0"/>
        <v>&lt;100</v>
      </c>
      <c r="D50" s="46">
        <f t="shared" si="1"/>
        <v>8.736017104201908E-3</v>
      </c>
    </row>
    <row r="51" spans="1:4" hidden="1" x14ac:dyDescent="0.25">
      <c r="A51" s="31" t="s">
        <v>169</v>
      </c>
      <c r="B51" s="31">
        <v>24.86</v>
      </c>
      <c r="C51" s="71" t="str">
        <f t="shared" si="0"/>
        <v>&lt;100</v>
      </c>
      <c r="D51" s="46">
        <f t="shared" si="1"/>
        <v>4.7626619563697244E-3</v>
      </c>
    </row>
    <row r="52" spans="1:4" hidden="1" x14ac:dyDescent="0.25">
      <c r="A52" s="31" t="s">
        <v>50</v>
      </c>
      <c r="B52" s="31">
        <v>24.18</v>
      </c>
      <c r="C52" s="71" t="str">
        <f t="shared" si="0"/>
        <v>&lt;100</v>
      </c>
      <c r="D52" s="46">
        <f t="shared" si="1"/>
        <v>4.632388017096538E-3</v>
      </c>
    </row>
    <row r="53" spans="1:4" hidden="1" x14ac:dyDescent="0.25">
      <c r="A53" s="31" t="s">
        <v>145</v>
      </c>
      <c r="B53" s="31">
        <v>23.67</v>
      </c>
      <c r="C53" s="71" t="str">
        <f t="shared" si="0"/>
        <v>&lt;100</v>
      </c>
      <c r="D53" s="46">
        <f t="shared" si="1"/>
        <v>4.5346825626416485E-3</v>
      </c>
    </row>
    <row r="54" spans="1:4" hidden="1" x14ac:dyDescent="0.25">
      <c r="A54" s="32" t="s">
        <v>31</v>
      </c>
      <c r="B54" s="32">
        <v>22.59</v>
      </c>
      <c r="C54" s="71" t="str">
        <f t="shared" si="0"/>
        <v>&lt;100</v>
      </c>
      <c r="D54" s="46">
        <f t="shared" si="1"/>
        <v>4.3277768943842353E-3</v>
      </c>
    </row>
    <row r="55" spans="1:4" hidden="1" x14ac:dyDescent="0.25">
      <c r="A55" s="31" t="s">
        <v>64</v>
      </c>
      <c r="B55" s="31">
        <v>13.41</v>
      </c>
      <c r="C55" s="71" t="str">
        <f t="shared" si="0"/>
        <v>&lt;100</v>
      </c>
      <c r="D55" s="46">
        <f t="shared" si="1"/>
        <v>2.5690787141962193E-3</v>
      </c>
    </row>
    <row r="56" spans="1:4" hidden="1" x14ac:dyDescent="0.25">
      <c r="A56" s="31" t="s">
        <v>47</v>
      </c>
      <c r="B56" s="31">
        <v>6.99</v>
      </c>
      <c r="C56" s="71" t="str">
        <f t="shared" si="0"/>
        <v>&lt;100</v>
      </c>
      <c r="D56" s="46">
        <f t="shared" si="1"/>
        <v>1.3391394639993715E-3</v>
      </c>
    </row>
    <row r="57" spans="1:4" hidden="1" x14ac:dyDescent="0.25">
      <c r="A57" s="31" t="s">
        <v>120</v>
      </c>
      <c r="B57" s="31">
        <v>2.2799999999999998</v>
      </c>
      <c r="C57" s="71" t="str">
        <f t="shared" si="0"/>
        <v>&lt;100</v>
      </c>
      <c r="D57" s="46">
        <f t="shared" si="1"/>
        <v>4.3680085521009539E-4</v>
      </c>
    </row>
    <row r="58" spans="1:4" hidden="1" x14ac:dyDescent="0.25">
      <c r="A58" s="32" t="s">
        <v>159</v>
      </c>
      <c r="B58" s="32">
        <v>0.65069999999999995</v>
      </c>
      <c r="C58" s="71" t="str">
        <f t="shared" si="0"/>
        <v>&lt;100</v>
      </c>
      <c r="D58" s="46">
        <f t="shared" si="1"/>
        <v>1.2466066512509171E-4</v>
      </c>
    </row>
    <row r="59" spans="1:4" hidden="1" x14ac:dyDescent="0.25">
      <c r="D59" s="46"/>
    </row>
    <row r="60" spans="1:4" hidden="1" x14ac:dyDescent="0.25">
      <c r="A60" s="31" t="s">
        <v>187</v>
      </c>
      <c r="B60" s="31">
        <v>5219.7700000000004</v>
      </c>
      <c r="D60" s="46">
        <f t="shared" ref="D60" si="2">B60/$B$60</f>
        <v>1</v>
      </c>
    </row>
  </sheetData>
  <sheetProtection algorithmName="SHA-512" hashValue="gCaFsxwSYwqa0yHU5RV5Wt+loKjjQFADYIE2XhvUIw37NbtZ+O6twxCtSRjZrFS9n54122ZY+6WRskOzyZmqgw==" saltValue="3JEyQoRP7Yt0vUBrDTUgcw==" spinCount="100000" sheet="1" scenarios="1"/>
  <sortState ref="A38:D58">
    <sortCondition descending="1" ref="B39"/>
  </sortState>
  <pageMargins left="0.7" right="0.7" top="0.75" bottom="0.75" header="0.3" footer="0.3"/>
  <pageSetup paperSize="0" orientation="portrait" horizontalDpi="0" verticalDpi="0" copie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E49"/>
  <sheetViews>
    <sheetView showGridLines="0" showRowColHeaders="0" zoomScale="70" zoomScaleNormal="70" workbookViewId="0">
      <selection sqref="A1:D1"/>
    </sheetView>
  </sheetViews>
  <sheetFormatPr defaultRowHeight="15.75" x14ac:dyDescent="0.25"/>
  <cols>
    <col min="1" max="16384" width="9" style="31"/>
  </cols>
  <sheetData>
    <row r="1" spans="1:5" ht="15.75" customHeight="1" x14ac:dyDescent="0.3">
      <c r="A1" s="36"/>
    </row>
    <row r="3" spans="1:5" x14ac:dyDescent="0.25">
      <c r="E3" s="35"/>
    </row>
    <row r="29" spans="1:1" x14ac:dyDescent="0.25">
      <c r="A29" s="39" t="s">
        <v>192</v>
      </c>
    </row>
    <row r="34" spans="1:4" hidden="1" x14ac:dyDescent="0.25"/>
    <row r="35" spans="1:4" hidden="1" x14ac:dyDescent="0.25">
      <c r="A35" s="35" t="s">
        <v>1</v>
      </c>
      <c r="B35" s="35" t="s">
        <v>231</v>
      </c>
      <c r="C35" s="35" t="s">
        <v>232</v>
      </c>
      <c r="D35" s="35" t="s">
        <v>230</v>
      </c>
    </row>
    <row r="36" spans="1:4" hidden="1" x14ac:dyDescent="0.25">
      <c r="A36" s="31">
        <v>2001</v>
      </c>
      <c r="B36" s="32">
        <v>2034.45</v>
      </c>
      <c r="C36" s="32">
        <v>9298.27</v>
      </c>
      <c r="D36" s="32">
        <v>19466.7</v>
      </c>
    </row>
    <row r="37" spans="1:4" hidden="1" x14ac:dyDescent="0.25">
      <c r="A37" s="31">
        <v>2002</v>
      </c>
      <c r="B37" s="32">
        <v>2313.77</v>
      </c>
      <c r="C37" s="32">
        <v>9013.35</v>
      </c>
      <c r="D37" s="32">
        <v>18998.3</v>
      </c>
    </row>
    <row r="38" spans="1:4" hidden="1" x14ac:dyDescent="0.25">
      <c r="A38" s="31">
        <v>2003</v>
      </c>
      <c r="B38" s="32">
        <v>2626.29</v>
      </c>
      <c r="C38" s="32">
        <v>9182.39</v>
      </c>
      <c r="D38" s="32">
        <v>19553.2</v>
      </c>
    </row>
    <row r="39" spans="1:4" hidden="1" x14ac:dyDescent="0.25">
      <c r="A39" s="31">
        <v>2004</v>
      </c>
      <c r="B39" s="32">
        <v>2330.42</v>
      </c>
      <c r="C39" s="32">
        <v>9109.65</v>
      </c>
      <c r="D39" s="32">
        <v>20156.099999999999</v>
      </c>
    </row>
    <row r="40" spans="1:4" hidden="1" x14ac:dyDescent="0.25">
      <c r="A40" s="31">
        <v>2005</v>
      </c>
      <c r="B40" s="32">
        <v>2286.56</v>
      </c>
      <c r="C40" s="32">
        <v>8803.01</v>
      </c>
      <c r="D40" s="32">
        <v>20491.900000000001</v>
      </c>
    </row>
    <row r="41" spans="1:4" hidden="1" x14ac:dyDescent="0.25">
      <c r="A41" s="31">
        <v>2006</v>
      </c>
      <c r="B41" s="32">
        <v>2540.81</v>
      </c>
      <c r="C41" s="32">
        <v>7912.56</v>
      </c>
      <c r="D41" s="32">
        <v>19192</v>
      </c>
    </row>
    <row r="42" spans="1:4" hidden="1" x14ac:dyDescent="0.25">
      <c r="A42" s="31">
        <v>2007</v>
      </c>
      <c r="B42" s="32">
        <v>2527.04</v>
      </c>
      <c r="C42" s="32">
        <v>7515.66</v>
      </c>
      <c r="D42" s="32">
        <v>19366.599999999999</v>
      </c>
    </row>
    <row r="43" spans="1:4" hidden="1" x14ac:dyDescent="0.25">
      <c r="A43" s="31">
        <v>2008</v>
      </c>
      <c r="B43" s="32">
        <v>1863.02</v>
      </c>
      <c r="C43" s="32">
        <v>6843.41</v>
      </c>
      <c r="D43" s="32">
        <v>18788.7</v>
      </c>
    </row>
    <row r="44" spans="1:4" hidden="1" x14ac:dyDescent="0.25">
      <c r="A44" s="31">
        <v>2009</v>
      </c>
      <c r="B44" s="32">
        <v>1705.64</v>
      </c>
      <c r="C44" s="32">
        <v>6370.92</v>
      </c>
      <c r="D44" s="32">
        <v>18708.7</v>
      </c>
    </row>
    <row r="45" spans="1:4" hidden="1" x14ac:dyDescent="0.25">
      <c r="A45" s="31">
        <v>2010</v>
      </c>
      <c r="B45" s="32">
        <v>1941.92</v>
      </c>
      <c r="C45" s="32">
        <v>5942.75</v>
      </c>
      <c r="D45" s="32">
        <v>18402.3</v>
      </c>
    </row>
    <row r="46" spans="1:4" hidden="1" x14ac:dyDescent="0.25">
      <c r="A46" s="31">
        <v>2011</v>
      </c>
      <c r="B46" s="32">
        <v>1905.1</v>
      </c>
      <c r="C46" s="32">
        <v>5707.13</v>
      </c>
      <c r="D46" s="32">
        <v>17867.5</v>
      </c>
    </row>
    <row r="47" spans="1:4" hidden="1" x14ac:dyDescent="0.25">
      <c r="A47" s="31">
        <v>2012</v>
      </c>
      <c r="B47" s="32">
        <v>1775.59</v>
      </c>
      <c r="C47" s="32">
        <v>5449.96</v>
      </c>
      <c r="D47" s="32">
        <v>17048.5</v>
      </c>
    </row>
    <row r="48" spans="1:4" hidden="1" x14ac:dyDescent="0.25">
      <c r="A48" s="31">
        <v>2013</v>
      </c>
      <c r="B48" s="32">
        <v>1605.39</v>
      </c>
      <c r="C48" s="32">
        <v>5280.19</v>
      </c>
      <c r="D48" s="32">
        <v>16137.4</v>
      </c>
    </row>
    <row r="49" spans="1:4" hidden="1" x14ac:dyDescent="0.25">
      <c r="A49" s="31">
        <v>2014</v>
      </c>
      <c r="B49" s="31">
        <v>1233.4000000000001</v>
      </c>
      <c r="C49" s="31">
        <v>5219.7700000000004</v>
      </c>
      <c r="D49" s="31">
        <v>15315.3</v>
      </c>
    </row>
  </sheetData>
  <sheetProtection algorithmName="SHA-512" hashValue="+HiHYxCMeaGrFIvyXx8gAkCSBpGiB6WxwOXPWMJ/bGf4yVgQvIoitrRwZK3iLhPRym7tN8P+7Wd7si4zZl9SuQ==" saltValue="oMSlKTX4M5L6Q8Ap7DhVBw==" spinCount="100000" sheet="1" scenarios="1"/>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36"/>
  <sheetViews>
    <sheetView showRowColHeaders="0" zoomScale="70" zoomScaleNormal="70" workbookViewId="0">
      <selection sqref="A1:D1"/>
    </sheetView>
  </sheetViews>
  <sheetFormatPr defaultRowHeight="15.75" x14ac:dyDescent="0.25"/>
  <cols>
    <col min="1" max="16384" width="9" style="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24" spans="1:15" ht="18.75" x14ac:dyDescent="0.25">
      <c r="A24" s="21"/>
    </row>
    <row r="29" spans="1:15" x14ac:dyDescent="0.25">
      <c r="A29" s="20" t="s">
        <v>212</v>
      </c>
    </row>
    <row r="31" spans="1:15" hidden="1" x14ac:dyDescent="0.25">
      <c r="B31" s="1">
        <v>2001</v>
      </c>
      <c r="C31" s="1">
        <v>2002</v>
      </c>
      <c r="D31" s="1">
        <v>2003</v>
      </c>
      <c r="E31" s="1">
        <v>2004</v>
      </c>
      <c r="F31" s="1">
        <v>2005</v>
      </c>
      <c r="G31" s="1">
        <v>2006</v>
      </c>
      <c r="H31" s="1">
        <v>2007</v>
      </c>
      <c r="I31" s="1">
        <v>2008</v>
      </c>
      <c r="J31" s="1">
        <v>2009</v>
      </c>
      <c r="K31" s="1">
        <v>2010</v>
      </c>
      <c r="L31" s="1">
        <v>2011</v>
      </c>
      <c r="M31" s="1">
        <v>2012</v>
      </c>
      <c r="N31" s="1">
        <v>2013</v>
      </c>
      <c r="O31" s="1">
        <v>2014</v>
      </c>
    </row>
    <row r="32" spans="1:15" hidden="1" x14ac:dyDescent="0.25">
      <c r="A32" s="1" t="s">
        <v>221</v>
      </c>
      <c r="B32" s="1">
        <v>943.61900000000003</v>
      </c>
      <c r="C32" s="1">
        <v>1077.73</v>
      </c>
      <c r="D32" s="1">
        <v>1209.8800000000001</v>
      </c>
      <c r="E32" s="1">
        <v>1174.5</v>
      </c>
      <c r="F32" s="1">
        <v>1103.54</v>
      </c>
      <c r="G32" s="1">
        <v>1152.6600000000001</v>
      </c>
      <c r="H32" s="1">
        <v>1139</v>
      </c>
      <c r="I32" s="1">
        <v>1008.1099999999999</v>
      </c>
      <c r="J32" s="1">
        <v>860.96799999999996</v>
      </c>
      <c r="K32" s="1">
        <v>734.11800000000005</v>
      </c>
      <c r="L32" s="1">
        <v>739.04899999999998</v>
      </c>
      <c r="M32" s="1">
        <v>738.65099999999995</v>
      </c>
      <c r="N32" s="1">
        <v>662.45500000000004</v>
      </c>
      <c r="O32" s="1">
        <v>420.40199999999999</v>
      </c>
    </row>
    <row r="33" spans="1:15" hidden="1" x14ac:dyDescent="0.25">
      <c r="A33" s="1" t="s">
        <v>222</v>
      </c>
      <c r="B33" s="1">
        <v>40.566800000000001</v>
      </c>
      <c r="C33" s="1">
        <v>50.074100000000001</v>
      </c>
      <c r="D33" s="1">
        <v>63.126199999999997</v>
      </c>
      <c r="E33" s="1">
        <v>82.559700000000007</v>
      </c>
      <c r="F33" s="1">
        <v>99.816800000000001</v>
      </c>
      <c r="G33" s="1">
        <v>124.268</v>
      </c>
      <c r="H33" s="1">
        <v>146.68299999999999</v>
      </c>
      <c r="I33" s="1">
        <v>158.279</v>
      </c>
      <c r="J33" s="1">
        <v>165.881</v>
      </c>
      <c r="K33" s="1">
        <v>169.21899999999999</v>
      </c>
      <c r="L33" s="1">
        <v>163.39099999999999</v>
      </c>
      <c r="M33" s="1">
        <v>150.46100000000001</v>
      </c>
      <c r="N33" s="1">
        <v>146.22399999999999</v>
      </c>
      <c r="O33" s="1">
        <v>142.81100000000001</v>
      </c>
    </row>
    <row r="34" spans="1:15" hidden="1" x14ac:dyDescent="0.25">
      <c r="A34" s="1" t="s">
        <v>223</v>
      </c>
      <c r="B34" s="1">
        <v>12.853</v>
      </c>
      <c r="C34" s="1">
        <v>16.548400000000001</v>
      </c>
      <c r="D34" s="1">
        <v>21.191500000000001</v>
      </c>
      <c r="E34" s="1">
        <v>28.084599999999998</v>
      </c>
      <c r="F34" s="1">
        <v>36.884500000000003</v>
      </c>
      <c r="G34" s="1">
        <v>44.3401</v>
      </c>
      <c r="H34" s="1">
        <v>54.753099999999996</v>
      </c>
      <c r="I34" s="1">
        <v>65.109899999999996</v>
      </c>
      <c r="J34" s="1">
        <v>80.489099999999993</v>
      </c>
      <c r="K34" s="1">
        <v>93.722700000000003</v>
      </c>
      <c r="L34" s="1">
        <v>110.084</v>
      </c>
      <c r="M34" s="1">
        <v>124.47200000000001</v>
      </c>
      <c r="N34" s="1">
        <v>133.95699999999999</v>
      </c>
      <c r="O34" s="1">
        <v>139.477</v>
      </c>
    </row>
    <row r="35" spans="1:15" hidden="1" x14ac:dyDescent="0.25">
      <c r="A35" s="1" t="s">
        <v>224</v>
      </c>
      <c r="B35" s="1">
        <v>117.045</v>
      </c>
      <c r="C35" s="1">
        <v>128.85599999999999</v>
      </c>
      <c r="D35" s="1">
        <v>137.41300000000001</v>
      </c>
      <c r="E35" s="1">
        <v>142.779</v>
      </c>
      <c r="F35" s="1">
        <v>144.99799999999999</v>
      </c>
      <c r="G35" s="1">
        <v>143.31200000000001</v>
      </c>
      <c r="H35" s="1">
        <v>138.648</v>
      </c>
      <c r="I35" s="1">
        <v>132.87</v>
      </c>
      <c r="J35" s="1">
        <v>129.82499999999999</v>
      </c>
      <c r="K35" s="1">
        <v>130.00200000000001</v>
      </c>
      <c r="L35" s="1">
        <v>132.91999999999999</v>
      </c>
      <c r="M35" s="1">
        <v>138.96700000000001</v>
      </c>
      <c r="N35" s="1">
        <v>138.43199999999999</v>
      </c>
      <c r="O35" s="1">
        <v>145.15199999999999</v>
      </c>
    </row>
    <row r="36" spans="1:15" hidden="1" x14ac:dyDescent="0.25">
      <c r="A36" s="1" t="s">
        <v>225</v>
      </c>
      <c r="B36" s="1">
        <v>806.41899999999998</v>
      </c>
      <c r="C36" s="1">
        <v>907.73900000000015</v>
      </c>
      <c r="D36" s="1">
        <v>995.15499999999997</v>
      </c>
      <c r="E36" s="1">
        <v>1066.21</v>
      </c>
      <c r="F36" s="1">
        <v>1123.24</v>
      </c>
      <c r="G36" s="1">
        <v>1169.53</v>
      </c>
      <c r="H36" s="1">
        <v>1186.8900000000001</v>
      </c>
      <c r="I36" s="1">
        <v>1175.18</v>
      </c>
      <c r="J36" s="1">
        <v>1143.44</v>
      </c>
      <c r="K36" s="1">
        <v>1095.67</v>
      </c>
      <c r="L36" s="1">
        <v>1044.69</v>
      </c>
      <c r="M36" s="1">
        <v>975.75400000000002</v>
      </c>
      <c r="N36" s="1">
        <v>872.90599999999984</v>
      </c>
      <c r="O36" s="1">
        <v>789.01599999999996</v>
      </c>
    </row>
  </sheetData>
  <sheetProtection algorithmName="SHA-512" hashValue="RUBAbWL1t521ICcfiSO/4I8F/YGifJNCrF51mg7dq6+PU3GmZziZ+lRmDUvGZ4TO6PRYV/sILNN3vz183JN39Q==" saltValue="fWkQhUkME88cM5AX3E9Inw==" spinCount="100000" sheet="1" scenarios="1"/>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T205"/>
  <sheetViews>
    <sheetView showGridLines="0" showRowColHeaders="0" zoomScale="70" zoomScaleNormal="70" workbookViewId="0">
      <selection sqref="A1:T1"/>
    </sheetView>
  </sheetViews>
  <sheetFormatPr defaultRowHeight="15.75" x14ac:dyDescent="0.25"/>
  <cols>
    <col min="1" max="5" width="9" style="1"/>
    <col min="6" max="6" width="9.375" style="1" bestFit="1" customWidth="1"/>
    <col min="7" max="16384" width="9" style="1"/>
  </cols>
  <sheetData>
    <row r="1" spans="1:20" ht="21" x14ac:dyDescent="0.35">
      <c r="A1" s="80" t="s">
        <v>316</v>
      </c>
      <c r="B1" s="80"/>
      <c r="C1" s="80"/>
      <c r="D1" s="80"/>
      <c r="E1" s="80"/>
      <c r="F1" s="80"/>
      <c r="G1" s="80"/>
      <c r="H1" s="80"/>
      <c r="I1" s="80"/>
      <c r="J1" s="80"/>
      <c r="K1" s="80"/>
      <c r="L1" s="80"/>
      <c r="M1" s="80"/>
      <c r="N1" s="80"/>
      <c r="O1" s="80"/>
      <c r="P1" s="80"/>
      <c r="Q1" s="80"/>
      <c r="R1" s="80"/>
      <c r="S1" s="80"/>
      <c r="T1" s="80"/>
    </row>
    <row r="31" spans="1:19" ht="15.75" customHeight="1" x14ac:dyDescent="0.25">
      <c r="A31" s="27" t="s">
        <v>226</v>
      </c>
      <c r="I31" s="28"/>
      <c r="J31" s="28"/>
      <c r="K31" s="28"/>
      <c r="L31" s="28"/>
      <c r="M31" s="28"/>
      <c r="N31" s="28"/>
      <c r="O31" s="28"/>
      <c r="P31" s="28"/>
      <c r="Q31" s="28"/>
      <c r="R31" s="28"/>
      <c r="S31" s="28"/>
    </row>
    <row r="38" spans="1:10" hidden="1" x14ac:dyDescent="0.25"/>
    <row r="39" spans="1:10" ht="18.75" hidden="1" x14ac:dyDescent="0.3">
      <c r="B39" s="29" t="s">
        <v>174</v>
      </c>
      <c r="C39" s="29">
        <v>2000</v>
      </c>
      <c r="D39" s="29"/>
      <c r="G39" s="29" t="s">
        <v>174</v>
      </c>
      <c r="H39" s="29">
        <v>2014</v>
      </c>
    </row>
    <row r="40" spans="1:10" hidden="1" x14ac:dyDescent="0.25">
      <c r="A40" s="1">
        <v>1</v>
      </c>
      <c r="B40" s="1" t="s">
        <v>28</v>
      </c>
      <c r="C40" s="1">
        <v>2777</v>
      </c>
      <c r="D40" s="70">
        <f t="shared" ref="D40:D61" si="0">(IF(ISNUMBER(C40),(IF(C40&lt;100,"&lt;100",IF(C40&lt;200,"&lt;200",IF(C40&lt;500,"&lt;500",IF(C40&lt;1000,"&lt;1,000",IF(C40&lt;10000,(ROUND(C40,-2)),IF(C40&lt;100000,(ROUND(C40,-3)),IF(C40&lt;1000000,(ROUND(C40,-4)),IF(C40&gt;=1000000,(ROUND(C40,-5))))))))))),"-"))</f>
        <v>2800</v>
      </c>
      <c r="E40" s="5">
        <f>C40/$C$61</f>
        <v>0.13083196313902487</v>
      </c>
      <c r="G40" s="1" t="s">
        <v>128</v>
      </c>
      <c r="H40" s="1">
        <v>7097</v>
      </c>
      <c r="I40" s="70">
        <f t="shared" ref="I40:I59" si="1">(IF(ISNUMBER(H40),(IF(H40&lt;100,"&lt;100",IF(H40&lt;200,"&lt;200",IF(H40&lt;500,"&lt;500",IF(H40&lt;1000,"&lt;1,000",IF(H40&lt;10000,(ROUND(H40,-2)),IF(H40&lt;100000,(ROUND(H40,-3)),IF(H40&lt;1000000,(ROUND(H40,-4)),IF(H40&gt;=1000000,(ROUND(H40,-5))))))))))),"-"))</f>
        <v>7100</v>
      </c>
      <c r="J40" s="5">
        <f>H40/$H$61</f>
        <v>0.11862596466126329</v>
      </c>
    </row>
    <row r="41" spans="1:10" hidden="1" x14ac:dyDescent="0.25">
      <c r="A41" s="1">
        <v>2</v>
      </c>
      <c r="B41" s="1" t="s">
        <v>17</v>
      </c>
      <c r="C41" s="1">
        <v>1728</v>
      </c>
      <c r="D41" s="70">
        <f t="shared" si="0"/>
        <v>1700</v>
      </c>
      <c r="E41" s="5">
        <f t="shared" ref="E41:E61" si="2">C41/$C$61</f>
        <v>8.1410742637463077E-2</v>
      </c>
      <c r="G41" s="1" t="s">
        <v>25</v>
      </c>
      <c r="H41" s="1">
        <v>6382</v>
      </c>
      <c r="I41" s="70">
        <f t="shared" si="1"/>
        <v>6400</v>
      </c>
      <c r="J41" s="5">
        <f t="shared" ref="J41:J61" si="3">H41/$H$61</f>
        <v>0.10667477898663975</v>
      </c>
    </row>
    <row r="42" spans="1:10" hidden="1" x14ac:dyDescent="0.25">
      <c r="A42" s="1">
        <v>3</v>
      </c>
      <c r="B42" s="1" t="s">
        <v>25</v>
      </c>
      <c r="C42" s="1">
        <v>1634</v>
      </c>
      <c r="D42" s="70">
        <f t="shared" si="0"/>
        <v>1600</v>
      </c>
      <c r="E42" s="5">
        <f t="shared" si="2"/>
        <v>7.698214899861959E-2</v>
      </c>
      <c r="G42" s="1" t="s">
        <v>96</v>
      </c>
      <c r="H42" s="1">
        <v>5250.05</v>
      </c>
      <c r="I42" s="70">
        <f t="shared" si="1"/>
        <v>5300</v>
      </c>
      <c r="J42" s="5">
        <f t="shared" si="3"/>
        <v>8.7754296994485753E-2</v>
      </c>
    </row>
    <row r="43" spans="1:10" hidden="1" x14ac:dyDescent="0.25">
      <c r="A43" s="1">
        <v>4</v>
      </c>
      <c r="B43" s="1" t="s">
        <v>29</v>
      </c>
      <c r="C43" s="1">
        <v>1459</v>
      </c>
      <c r="D43" s="70">
        <f t="shared" si="0"/>
        <v>1500</v>
      </c>
      <c r="E43" s="5">
        <f t="shared" si="2"/>
        <v>6.8737426798645043E-2</v>
      </c>
      <c r="G43" s="1" t="s">
        <v>17</v>
      </c>
      <c r="H43" s="1">
        <v>4624</v>
      </c>
      <c r="I43" s="70">
        <f t="shared" si="1"/>
        <v>4600</v>
      </c>
      <c r="J43" s="5">
        <f t="shared" si="3"/>
        <v>7.7289905677565371E-2</v>
      </c>
    </row>
    <row r="44" spans="1:10" hidden="1" x14ac:dyDescent="0.25">
      <c r="A44" s="1">
        <v>5</v>
      </c>
      <c r="B44" s="1" t="s">
        <v>96</v>
      </c>
      <c r="C44" s="1">
        <v>1446.518</v>
      </c>
      <c r="D44" s="70">
        <f t="shared" si="0"/>
        <v>1400</v>
      </c>
      <c r="E44" s="5">
        <f t="shared" si="2"/>
        <v>6.8149366098644568E-2</v>
      </c>
      <c r="G44" s="1" t="s">
        <v>29</v>
      </c>
      <c r="H44" s="1">
        <v>3803</v>
      </c>
      <c r="I44" s="70">
        <f t="shared" si="1"/>
        <v>3800</v>
      </c>
      <c r="J44" s="5">
        <f t="shared" si="3"/>
        <v>6.3566935832997648E-2</v>
      </c>
    </row>
    <row r="45" spans="1:10" hidden="1" x14ac:dyDescent="0.25">
      <c r="A45" s="1">
        <v>6</v>
      </c>
      <c r="B45" s="1" t="s">
        <v>128</v>
      </c>
      <c r="C45" s="1">
        <v>1421</v>
      </c>
      <c r="D45" s="70">
        <f t="shared" si="0"/>
        <v>1400</v>
      </c>
      <c r="E45" s="5">
        <f t="shared" si="2"/>
        <v>6.6947144263793418E-2</v>
      </c>
      <c r="G45" s="1" t="s">
        <v>173</v>
      </c>
      <c r="H45" s="1">
        <v>3528</v>
      </c>
      <c r="I45" s="70">
        <f t="shared" si="1"/>
        <v>3500</v>
      </c>
      <c r="J45" s="5">
        <f t="shared" si="3"/>
        <v>5.8970325958142437E-2</v>
      </c>
    </row>
    <row r="46" spans="1:10" hidden="1" x14ac:dyDescent="0.25">
      <c r="A46" s="1">
        <v>7</v>
      </c>
      <c r="B46" s="1" t="s">
        <v>78</v>
      </c>
      <c r="C46" s="1">
        <v>1215</v>
      </c>
      <c r="D46" s="70">
        <f t="shared" si="0"/>
        <v>1200</v>
      </c>
      <c r="E46" s="5">
        <f t="shared" si="2"/>
        <v>5.7241928416966223E-2</v>
      </c>
      <c r="G46" s="1" t="s">
        <v>16</v>
      </c>
      <c r="H46" s="1">
        <v>3420</v>
      </c>
      <c r="I46" s="70">
        <f t="shared" si="1"/>
        <v>3400</v>
      </c>
      <c r="J46" s="5">
        <f t="shared" si="3"/>
        <v>5.7165111898199304E-2</v>
      </c>
    </row>
    <row r="47" spans="1:10" hidden="1" x14ac:dyDescent="0.25">
      <c r="A47" s="1">
        <v>8</v>
      </c>
      <c r="B47" s="1" t="s">
        <v>173</v>
      </c>
      <c r="C47" s="1">
        <v>1135</v>
      </c>
      <c r="D47" s="70">
        <f t="shared" si="0"/>
        <v>1100</v>
      </c>
      <c r="E47" s="5">
        <f t="shared" si="2"/>
        <v>5.3472912554120712E-2</v>
      </c>
      <c r="G47" s="1" t="s">
        <v>28</v>
      </c>
      <c r="H47" s="1">
        <v>3045</v>
      </c>
      <c r="I47" s="70">
        <f t="shared" si="1"/>
        <v>3000</v>
      </c>
      <c r="J47" s="5">
        <f t="shared" si="3"/>
        <v>5.0897007523396744E-2</v>
      </c>
    </row>
    <row r="48" spans="1:10" hidden="1" x14ac:dyDescent="0.25">
      <c r="A48" s="1">
        <v>9</v>
      </c>
      <c r="B48" s="1" t="s">
        <v>20</v>
      </c>
      <c r="C48" s="1">
        <v>926</v>
      </c>
      <c r="D48" s="70" t="str">
        <f t="shared" si="0"/>
        <v>&lt;1,000</v>
      </c>
      <c r="E48" s="5">
        <f t="shared" si="2"/>
        <v>4.3626358612436807E-2</v>
      </c>
      <c r="G48" s="1" t="s">
        <v>20</v>
      </c>
      <c r="H48" s="1">
        <v>2815</v>
      </c>
      <c r="I48" s="70">
        <f t="shared" si="1"/>
        <v>2800</v>
      </c>
      <c r="J48" s="5">
        <f t="shared" si="3"/>
        <v>4.7052570173517848E-2</v>
      </c>
    </row>
    <row r="49" spans="1:10" hidden="1" x14ac:dyDescent="0.25">
      <c r="A49" s="1">
        <v>10</v>
      </c>
      <c r="B49" s="1" t="s">
        <v>16</v>
      </c>
      <c r="C49" s="1">
        <v>827</v>
      </c>
      <c r="D49" s="70" t="str">
        <f t="shared" si="0"/>
        <v>&lt;1,000</v>
      </c>
      <c r="E49" s="5">
        <f t="shared" si="2"/>
        <v>3.896220148216549E-2</v>
      </c>
      <c r="G49" s="1" t="s">
        <v>21</v>
      </c>
      <c r="H49" s="1">
        <v>2705</v>
      </c>
      <c r="I49" s="70">
        <f t="shared" si="1"/>
        <v>2700</v>
      </c>
      <c r="J49" s="5">
        <f t="shared" si="3"/>
        <v>4.5213926223575764E-2</v>
      </c>
    </row>
    <row r="50" spans="1:10" hidden="1" x14ac:dyDescent="0.25">
      <c r="A50" s="1">
        <v>11</v>
      </c>
      <c r="B50" s="1" t="s">
        <v>69</v>
      </c>
      <c r="C50" s="1">
        <v>770</v>
      </c>
      <c r="D50" s="70" t="str">
        <f t="shared" si="0"/>
        <v>&lt;1,000</v>
      </c>
      <c r="E50" s="5">
        <f t="shared" si="2"/>
        <v>3.6276777679888059E-2</v>
      </c>
      <c r="G50" s="1" t="s">
        <v>78</v>
      </c>
      <c r="H50" s="1">
        <v>1755</v>
      </c>
      <c r="I50" s="70">
        <f t="shared" si="1"/>
        <v>1800</v>
      </c>
      <c r="J50" s="5">
        <f t="shared" si="3"/>
        <v>2.9334728474075956E-2</v>
      </c>
    </row>
    <row r="51" spans="1:10" hidden="1" x14ac:dyDescent="0.25">
      <c r="A51" s="1">
        <v>12</v>
      </c>
      <c r="B51" s="1" t="s">
        <v>21</v>
      </c>
      <c r="C51" s="1">
        <v>530</v>
      </c>
      <c r="D51" s="70" t="str">
        <f t="shared" si="0"/>
        <v>&lt;1,000</v>
      </c>
      <c r="E51" s="5">
        <f t="shared" si="2"/>
        <v>2.4969730091351523E-2</v>
      </c>
      <c r="G51" s="1" t="s">
        <v>69</v>
      </c>
      <c r="H51" s="1">
        <v>1449</v>
      </c>
      <c r="I51" s="70">
        <f t="shared" si="1"/>
        <v>1400</v>
      </c>
      <c r="J51" s="5">
        <f t="shared" si="3"/>
        <v>2.4219955304237071E-2</v>
      </c>
    </row>
    <row r="52" spans="1:10" hidden="1" x14ac:dyDescent="0.25">
      <c r="A52" s="1">
        <v>13</v>
      </c>
      <c r="B52" s="1" t="s">
        <v>171</v>
      </c>
      <c r="C52" s="1">
        <v>425.08440000000002</v>
      </c>
      <c r="D52" s="70" t="str">
        <f t="shared" si="0"/>
        <v>&lt;500</v>
      </c>
      <c r="E52" s="5">
        <f t="shared" si="2"/>
        <v>2.0026873083102088E-2</v>
      </c>
      <c r="G52" s="1" t="s">
        <v>53</v>
      </c>
      <c r="H52" s="1">
        <v>1380</v>
      </c>
      <c r="I52" s="70">
        <f t="shared" si="1"/>
        <v>1400</v>
      </c>
      <c r="J52" s="5">
        <f t="shared" si="3"/>
        <v>2.3066624099273403E-2</v>
      </c>
    </row>
    <row r="53" spans="1:10" hidden="1" x14ac:dyDescent="0.25">
      <c r="A53" s="1">
        <v>14</v>
      </c>
      <c r="B53" s="1" t="s">
        <v>63</v>
      </c>
      <c r="C53" s="1">
        <v>356</v>
      </c>
      <c r="D53" s="70" t="str">
        <f t="shared" si="0"/>
        <v>&lt;500</v>
      </c>
      <c r="E53" s="5">
        <f t="shared" si="2"/>
        <v>1.6772120589662532E-2</v>
      </c>
      <c r="G53" s="1" t="s">
        <v>63</v>
      </c>
      <c r="H53" s="1">
        <v>1129</v>
      </c>
      <c r="I53" s="70">
        <f t="shared" si="1"/>
        <v>1100</v>
      </c>
      <c r="J53" s="5">
        <f t="shared" si="3"/>
        <v>1.8871172904405559E-2</v>
      </c>
    </row>
    <row r="54" spans="1:10" hidden="1" x14ac:dyDescent="0.25">
      <c r="A54" s="1">
        <v>15</v>
      </c>
      <c r="B54" s="1" t="s">
        <v>53</v>
      </c>
      <c r="C54" s="1">
        <v>351</v>
      </c>
      <c r="D54" s="70" t="str">
        <f t="shared" si="0"/>
        <v>&lt;500</v>
      </c>
      <c r="E54" s="5">
        <f t="shared" si="2"/>
        <v>1.6536557098234688E-2</v>
      </c>
      <c r="G54" s="1" t="s">
        <v>57</v>
      </c>
      <c r="H54" s="1">
        <v>608</v>
      </c>
      <c r="I54" s="70" t="str">
        <f t="shared" si="1"/>
        <v>&lt;1,000</v>
      </c>
      <c r="J54" s="5">
        <f t="shared" si="3"/>
        <v>1.0162686559679876E-2</v>
      </c>
    </row>
    <row r="55" spans="1:10" hidden="1" x14ac:dyDescent="0.25">
      <c r="A55" s="1">
        <v>16</v>
      </c>
      <c r="B55" s="1" t="s">
        <v>51</v>
      </c>
      <c r="C55" s="1">
        <v>341</v>
      </c>
      <c r="D55" s="70" t="str">
        <f t="shared" si="0"/>
        <v>&lt;500</v>
      </c>
      <c r="E55" s="5">
        <f t="shared" si="2"/>
        <v>1.6065430115378997E-2</v>
      </c>
      <c r="G55" s="1" t="s">
        <v>86</v>
      </c>
      <c r="H55" s="1">
        <v>589</v>
      </c>
      <c r="I55" s="70" t="str">
        <f t="shared" si="1"/>
        <v>&lt;1,000</v>
      </c>
      <c r="J55" s="5">
        <f t="shared" si="3"/>
        <v>9.8451026046898794E-3</v>
      </c>
    </row>
    <row r="56" spans="1:10" hidden="1" x14ac:dyDescent="0.25">
      <c r="A56" s="1">
        <v>17</v>
      </c>
      <c r="B56" s="1" t="s">
        <v>23</v>
      </c>
      <c r="C56" s="1">
        <v>267</v>
      </c>
      <c r="D56" s="70" t="str">
        <f t="shared" si="0"/>
        <v>&lt;500</v>
      </c>
      <c r="E56" s="5">
        <f t="shared" si="2"/>
        <v>1.2579090442246898E-2</v>
      </c>
      <c r="G56" s="1" t="s">
        <v>56</v>
      </c>
      <c r="H56" s="1">
        <v>561</v>
      </c>
      <c r="I56" s="70" t="str">
        <f t="shared" si="1"/>
        <v>&lt;1,000</v>
      </c>
      <c r="J56" s="5">
        <f t="shared" si="3"/>
        <v>9.3770841447046224E-3</v>
      </c>
    </row>
    <row r="57" spans="1:10" hidden="1" x14ac:dyDescent="0.25">
      <c r="A57" s="1">
        <v>18</v>
      </c>
      <c r="B57" s="1" t="s">
        <v>48</v>
      </c>
      <c r="C57" s="1">
        <v>263</v>
      </c>
      <c r="D57" s="70" t="str">
        <f t="shared" si="0"/>
        <v>&lt;500</v>
      </c>
      <c r="E57" s="5">
        <f t="shared" si="2"/>
        <v>1.2390639649104623E-2</v>
      </c>
      <c r="G57" s="1" t="s">
        <v>23</v>
      </c>
      <c r="H57" s="1">
        <v>548</v>
      </c>
      <c r="I57" s="70" t="str">
        <f t="shared" si="1"/>
        <v>&lt;1,000</v>
      </c>
      <c r="J57" s="5">
        <f t="shared" si="3"/>
        <v>9.1597898597114667E-3</v>
      </c>
    </row>
    <row r="58" spans="1:10" hidden="1" x14ac:dyDescent="0.25">
      <c r="A58" s="1">
        <v>19</v>
      </c>
      <c r="B58" s="1" t="s">
        <v>167</v>
      </c>
      <c r="C58" s="1">
        <v>214</v>
      </c>
      <c r="D58" s="70" t="str">
        <f t="shared" si="0"/>
        <v>&lt;500</v>
      </c>
      <c r="E58" s="5">
        <f t="shared" si="2"/>
        <v>1.0082117433111746E-2</v>
      </c>
      <c r="G58" s="1" t="s">
        <v>51</v>
      </c>
      <c r="H58" s="1">
        <v>477</v>
      </c>
      <c r="I58" s="70" t="str">
        <f t="shared" si="1"/>
        <v>&lt;500</v>
      </c>
      <c r="J58" s="5">
        <f t="shared" si="3"/>
        <v>7.9730287647488494E-3</v>
      </c>
    </row>
    <row r="59" spans="1:10" hidden="1" x14ac:dyDescent="0.25">
      <c r="A59" s="1">
        <v>20</v>
      </c>
      <c r="B59" s="1" t="s">
        <v>52</v>
      </c>
      <c r="C59" s="1">
        <v>206</v>
      </c>
      <c r="D59" s="70" t="str">
        <f t="shared" si="0"/>
        <v>&lt;500</v>
      </c>
      <c r="E59" s="5">
        <f t="shared" si="2"/>
        <v>9.7052158468271948E-3</v>
      </c>
      <c r="G59" s="1" t="s">
        <v>12</v>
      </c>
      <c r="H59" s="1">
        <v>471</v>
      </c>
      <c r="I59" s="70" t="str">
        <f t="shared" si="1"/>
        <v>&lt;500</v>
      </c>
      <c r="J59" s="5">
        <f t="shared" si="3"/>
        <v>7.8727390947520084E-3</v>
      </c>
    </row>
    <row r="60" spans="1:10" hidden="1" x14ac:dyDescent="0.25">
      <c r="B60" s="1" t="s">
        <v>194</v>
      </c>
      <c r="C60" s="16">
        <f>SUM(C63:C204)</f>
        <v>2934.125</v>
      </c>
      <c r="D60" s="70">
        <f t="shared" si="0"/>
        <v>2900</v>
      </c>
      <c r="E60" s="5">
        <f t="shared" si="2"/>
        <v>0.13823454585714487</v>
      </c>
      <c r="G60" s="1" t="s">
        <v>288</v>
      </c>
      <c r="H60" s="1">
        <f>SUM(H63:H204)</f>
        <v>8190.6759999999986</v>
      </c>
      <c r="I60" s="70">
        <f>(IF(ISNUMBER(H60),(IF(H60&lt;100,"&lt;100",IF(H60&lt;200,"&lt;200",IF(H60&lt;500,"&lt;500",IF(H60&lt;1000,"&lt;1,000",IF(H60&lt;10000,(ROUND(H60,-2)),IF(H60&lt;100000,(ROUND(H60,-3)),IF(H60&lt;1000000,(ROUND(H60,-4)),IF(H60&gt;=1000000,(ROUND(H60,-5))))))))))),"-"))</f>
        <v>8200</v>
      </c>
      <c r="J60" s="5">
        <f t="shared" si="3"/>
        <v>0.13690669884850742</v>
      </c>
    </row>
    <row r="61" spans="1:10" hidden="1" x14ac:dyDescent="0.25">
      <c r="B61" s="1" t="s">
        <v>11</v>
      </c>
      <c r="C61" s="1">
        <v>21225.7</v>
      </c>
      <c r="D61" s="70">
        <f t="shared" si="0"/>
        <v>21000</v>
      </c>
      <c r="E61" s="5">
        <f t="shared" si="2"/>
        <v>1</v>
      </c>
      <c r="G61" s="1" t="s">
        <v>11</v>
      </c>
      <c r="H61" s="1">
        <v>59826.7</v>
      </c>
      <c r="I61" s="70">
        <f>(IF(ISNUMBER(H61),(IF(H61&lt;100,"&lt;100",IF(H61&lt;200,"&lt;200",IF(H61&lt;500,"&lt;500",IF(H61&lt;1000,"&lt;1,000",IF(H61&lt;10000,(ROUND(H61,-2)),IF(H61&lt;100000,(ROUND(H61,-3)),IF(H61&lt;1000000,(ROUND(H61,-4)),IF(H61&gt;=1000000,(ROUND(H61,-5))))))))))),"-"))</f>
        <v>60000</v>
      </c>
      <c r="J61" s="5">
        <f t="shared" si="3"/>
        <v>1</v>
      </c>
    </row>
    <row r="62" spans="1:10" hidden="1" x14ac:dyDescent="0.25">
      <c r="D62" s="16"/>
      <c r="E62" s="16"/>
      <c r="I62" s="2"/>
    </row>
    <row r="63" spans="1:10" hidden="1" x14ac:dyDescent="0.25">
      <c r="B63" s="1" t="s">
        <v>86</v>
      </c>
      <c r="C63" s="1">
        <v>195</v>
      </c>
      <c r="G63" s="1" t="s">
        <v>18</v>
      </c>
      <c r="H63" s="1">
        <v>430</v>
      </c>
    </row>
    <row r="64" spans="1:10" hidden="1" x14ac:dyDescent="0.25">
      <c r="B64" s="1" t="s">
        <v>158</v>
      </c>
      <c r="C64" s="1">
        <v>170</v>
      </c>
      <c r="G64" s="1" t="s">
        <v>97</v>
      </c>
      <c r="H64" s="1">
        <v>401</v>
      </c>
    </row>
    <row r="65" spans="2:8" hidden="1" x14ac:dyDescent="0.25">
      <c r="B65" s="1" t="s">
        <v>118</v>
      </c>
      <c r="C65" s="1">
        <v>159</v>
      </c>
      <c r="G65" s="1" t="s">
        <v>13</v>
      </c>
      <c r="H65" s="1">
        <v>400</v>
      </c>
    </row>
    <row r="66" spans="2:8" hidden="1" x14ac:dyDescent="0.25">
      <c r="B66" s="1" t="s">
        <v>114</v>
      </c>
      <c r="C66" s="1">
        <v>143</v>
      </c>
      <c r="G66" s="1" t="s">
        <v>114</v>
      </c>
      <c r="H66" s="1">
        <v>382</v>
      </c>
    </row>
    <row r="67" spans="2:8" hidden="1" x14ac:dyDescent="0.25">
      <c r="B67" s="1" t="s">
        <v>56</v>
      </c>
      <c r="C67" s="1">
        <v>137</v>
      </c>
      <c r="G67" s="1" t="s">
        <v>14</v>
      </c>
      <c r="H67" s="1">
        <v>369</v>
      </c>
    </row>
    <row r="68" spans="2:8" hidden="1" x14ac:dyDescent="0.25">
      <c r="B68" s="1" t="s">
        <v>61</v>
      </c>
      <c r="C68" s="1">
        <v>131</v>
      </c>
      <c r="G68" s="1" t="s">
        <v>48</v>
      </c>
      <c r="H68" s="1">
        <v>365</v>
      </c>
    </row>
    <row r="69" spans="2:8" hidden="1" x14ac:dyDescent="0.25">
      <c r="B69" s="1" t="s">
        <v>57</v>
      </c>
      <c r="C69" s="1">
        <v>124</v>
      </c>
      <c r="G69" s="1" t="s">
        <v>26</v>
      </c>
      <c r="H69" s="1">
        <v>346</v>
      </c>
    </row>
    <row r="70" spans="2:8" hidden="1" x14ac:dyDescent="0.25">
      <c r="B70" s="1" t="s">
        <v>13</v>
      </c>
      <c r="C70" s="1">
        <v>114</v>
      </c>
      <c r="G70" s="1" t="s">
        <v>22</v>
      </c>
      <c r="H70" s="1">
        <v>310</v>
      </c>
    </row>
    <row r="71" spans="2:8" hidden="1" x14ac:dyDescent="0.25">
      <c r="B71" s="1" t="s">
        <v>92</v>
      </c>
      <c r="C71" s="1">
        <v>112</v>
      </c>
      <c r="G71" s="1" t="s">
        <v>61</v>
      </c>
      <c r="H71" s="1">
        <v>301</v>
      </c>
    </row>
    <row r="72" spans="2:8" hidden="1" x14ac:dyDescent="0.25">
      <c r="B72" s="1" t="s">
        <v>135</v>
      </c>
      <c r="C72" s="1">
        <v>96</v>
      </c>
      <c r="G72" s="1" t="s">
        <v>27</v>
      </c>
      <c r="H72" s="1">
        <v>300</v>
      </c>
    </row>
    <row r="73" spans="2:8" hidden="1" x14ac:dyDescent="0.25">
      <c r="B73" s="1" t="s">
        <v>14</v>
      </c>
      <c r="C73" s="1">
        <v>80</v>
      </c>
      <c r="G73" s="1" t="s">
        <v>89</v>
      </c>
      <c r="H73" s="1">
        <v>290</v>
      </c>
    </row>
    <row r="74" spans="2:8" hidden="1" x14ac:dyDescent="0.25">
      <c r="B74" s="1" t="s">
        <v>12</v>
      </c>
      <c r="C74" s="1">
        <v>79</v>
      </c>
      <c r="G74" s="1" t="s">
        <v>161</v>
      </c>
      <c r="H74" s="1">
        <v>289</v>
      </c>
    </row>
    <row r="75" spans="2:8" hidden="1" x14ac:dyDescent="0.25">
      <c r="B75" s="1" t="s">
        <v>60</v>
      </c>
      <c r="C75" s="1">
        <v>73</v>
      </c>
      <c r="G75" s="1" t="s">
        <v>92</v>
      </c>
      <c r="H75" s="1">
        <v>274</v>
      </c>
    </row>
    <row r="76" spans="2:8" hidden="1" x14ac:dyDescent="0.25">
      <c r="B76" s="1" t="s">
        <v>165</v>
      </c>
      <c r="C76" s="1">
        <v>69</v>
      </c>
      <c r="G76" s="1" t="s">
        <v>127</v>
      </c>
      <c r="H76" s="1">
        <v>240</v>
      </c>
    </row>
    <row r="77" spans="2:8" hidden="1" x14ac:dyDescent="0.25">
      <c r="B77" s="1" t="s">
        <v>122</v>
      </c>
      <c r="C77" s="1">
        <v>65</v>
      </c>
      <c r="G77" s="1" t="s">
        <v>171</v>
      </c>
      <c r="H77" s="1">
        <v>240</v>
      </c>
    </row>
    <row r="78" spans="2:8" hidden="1" x14ac:dyDescent="0.25">
      <c r="B78" s="1" t="s">
        <v>161</v>
      </c>
      <c r="C78" s="1">
        <v>65</v>
      </c>
      <c r="G78" s="1" t="s">
        <v>44</v>
      </c>
      <c r="H78" s="1">
        <v>193</v>
      </c>
    </row>
    <row r="79" spans="2:8" hidden="1" x14ac:dyDescent="0.25">
      <c r="B79" s="1" t="s">
        <v>27</v>
      </c>
      <c r="C79" s="1">
        <v>64</v>
      </c>
      <c r="G79" s="1" t="s">
        <v>122</v>
      </c>
      <c r="H79" s="1">
        <v>182</v>
      </c>
    </row>
    <row r="80" spans="2:8" hidden="1" x14ac:dyDescent="0.25">
      <c r="B80" s="1" t="s">
        <v>18</v>
      </c>
      <c r="C80" s="1">
        <v>61</v>
      </c>
      <c r="G80" s="1" t="s">
        <v>52</v>
      </c>
      <c r="H80" s="1">
        <v>161</v>
      </c>
    </row>
    <row r="81" spans="2:8" hidden="1" x14ac:dyDescent="0.25">
      <c r="B81" s="1" t="s">
        <v>72</v>
      </c>
      <c r="C81" s="1">
        <v>60</v>
      </c>
      <c r="G81" s="1" t="s">
        <v>19</v>
      </c>
      <c r="H81" s="1">
        <v>148</v>
      </c>
    </row>
    <row r="82" spans="2:8" hidden="1" x14ac:dyDescent="0.25">
      <c r="B82" s="1" t="s">
        <v>93</v>
      </c>
      <c r="C82" s="1">
        <v>59</v>
      </c>
      <c r="G82" s="1" t="s">
        <v>167</v>
      </c>
      <c r="H82" s="1">
        <v>138</v>
      </c>
    </row>
    <row r="83" spans="2:8" hidden="1" x14ac:dyDescent="0.25">
      <c r="B83" s="1" t="s">
        <v>89</v>
      </c>
      <c r="C83" s="1">
        <v>53</v>
      </c>
      <c r="G83" s="1" t="s">
        <v>60</v>
      </c>
      <c r="H83" s="1">
        <v>129</v>
      </c>
    </row>
    <row r="84" spans="2:8" hidden="1" x14ac:dyDescent="0.25">
      <c r="B84" s="1" t="s">
        <v>127</v>
      </c>
      <c r="C84" s="1">
        <v>51</v>
      </c>
      <c r="G84" s="1" t="s">
        <v>72</v>
      </c>
      <c r="H84" s="1">
        <v>122</v>
      </c>
    </row>
    <row r="85" spans="2:8" hidden="1" x14ac:dyDescent="0.25">
      <c r="B85" s="1" t="s">
        <v>22</v>
      </c>
      <c r="C85" s="1">
        <v>50</v>
      </c>
      <c r="G85" s="1" t="s">
        <v>158</v>
      </c>
      <c r="H85" s="1">
        <v>115</v>
      </c>
    </row>
    <row r="86" spans="2:8" hidden="1" x14ac:dyDescent="0.25">
      <c r="B86" s="1" t="s">
        <v>59</v>
      </c>
      <c r="C86" s="1">
        <v>45</v>
      </c>
      <c r="G86" s="1" t="s">
        <v>59</v>
      </c>
      <c r="H86" s="1">
        <v>114</v>
      </c>
    </row>
    <row r="87" spans="2:8" hidden="1" x14ac:dyDescent="0.25">
      <c r="B87" s="1" t="s">
        <v>44</v>
      </c>
      <c r="C87" s="1">
        <v>38</v>
      </c>
      <c r="G87" s="1" t="s">
        <v>118</v>
      </c>
      <c r="H87" s="1">
        <v>108</v>
      </c>
    </row>
    <row r="88" spans="2:8" hidden="1" x14ac:dyDescent="0.25">
      <c r="B88" s="1" t="s">
        <v>144</v>
      </c>
      <c r="C88" s="1">
        <v>34</v>
      </c>
      <c r="G88" s="1" t="s">
        <v>142</v>
      </c>
      <c r="H88" s="1">
        <v>108</v>
      </c>
    </row>
    <row r="89" spans="2:8" hidden="1" x14ac:dyDescent="0.25">
      <c r="B89" s="1" t="s">
        <v>142</v>
      </c>
      <c r="C89" s="1">
        <v>33</v>
      </c>
      <c r="G89" s="1" t="s">
        <v>109</v>
      </c>
      <c r="H89" s="1">
        <v>106</v>
      </c>
    </row>
    <row r="90" spans="2:8" hidden="1" x14ac:dyDescent="0.25">
      <c r="B90" s="1" t="s">
        <v>97</v>
      </c>
      <c r="C90" s="1">
        <v>31.069500000000001</v>
      </c>
      <c r="G90" s="1" t="s">
        <v>165</v>
      </c>
      <c r="H90" s="1">
        <v>104</v>
      </c>
    </row>
    <row r="91" spans="2:8" hidden="1" x14ac:dyDescent="0.25">
      <c r="B91" s="1" t="s">
        <v>81</v>
      </c>
      <c r="C91" s="1">
        <v>31</v>
      </c>
      <c r="G91" s="1" t="s">
        <v>24</v>
      </c>
      <c r="H91" s="1">
        <v>103</v>
      </c>
    </row>
    <row r="92" spans="2:8" hidden="1" x14ac:dyDescent="0.25">
      <c r="B92" s="1" t="s">
        <v>33</v>
      </c>
      <c r="C92" s="1">
        <v>27</v>
      </c>
      <c r="G92" s="1" t="s">
        <v>82</v>
      </c>
      <c r="H92" s="1">
        <v>92</v>
      </c>
    </row>
    <row r="93" spans="2:8" hidden="1" x14ac:dyDescent="0.25">
      <c r="B93" s="1" t="s">
        <v>19</v>
      </c>
      <c r="C93" s="1">
        <v>26</v>
      </c>
      <c r="G93" s="1" t="s">
        <v>135</v>
      </c>
      <c r="H93" s="1">
        <v>82</v>
      </c>
    </row>
    <row r="94" spans="2:8" hidden="1" x14ac:dyDescent="0.25">
      <c r="B94" s="1" t="s">
        <v>170</v>
      </c>
      <c r="C94" s="1">
        <v>26</v>
      </c>
      <c r="G94" s="1" t="s">
        <v>146</v>
      </c>
      <c r="H94" s="1">
        <v>78</v>
      </c>
    </row>
    <row r="95" spans="2:8" hidden="1" x14ac:dyDescent="0.25">
      <c r="B95" s="1" t="s">
        <v>26</v>
      </c>
      <c r="C95" s="1">
        <v>21</v>
      </c>
      <c r="G95" s="1" t="s">
        <v>152</v>
      </c>
      <c r="H95" s="1">
        <v>76</v>
      </c>
    </row>
    <row r="96" spans="2:8" hidden="1" x14ac:dyDescent="0.25">
      <c r="B96" s="1" t="s">
        <v>112</v>
      </c>
      <c r="C96" s="1">
        <v>20.746600000000001</v>
      </c>
      <c r="G96" s="1" t="s">
        <v>90</v>
      </c>
      <c r="H96" s="1">
        <v>72</v>
      </c>
    </row>
    <row r="97" spans="2:8" hidden="1" x14ac:dyDescent="0.25">
      <c r="B97" s="1" t="s">
        <v>150</v>
      </c>
      <c r="C97" s="1">
        <v>19</v>
      </c>
      <c r="G97" s="1" t="s">
        <v>133</v>
      </c>
      <c r="H97" s="1">
        <v>68</v>
      </c>
    </row>
    <row r="98" spans="2:8" hidden="1" x14ac:dyDescent="0.25">
      <c r="B98" s="1" t="s">
        <v>82</v>
      </c>
      <c r="C98" s="1">
        <v>18</v>
      </c>
      <c r="G98" s="1" t="s">
        <v>144</v>
      </c>
      <c r="H98" s="1">
        <v>67</v>
      </c>
    </row>
    <row r="99" spans="2:8" hidden="1" x14ac:dyDescent="0.25">
      <c r="B99" s="1" t="s">
        <v>101</v>
      </c>
      <c r="C99" s="1">
        <v>18</v>
      </c>
      <c r="G99" s="1" t="s">
        <v>93</v>
      </c>
      <c r="H99" s="1">
        <v>66</v>
      </c>
    </row>
    <row r="100" spans="2:8" hidden="1" x14ac:dyDescent="0.25">
      <c r="B100" s="1" t="s">
        <v>102</v>
      </c>
      <c r="C100" s="1">
        <v>18</v>
      </c>
      <c r="G100" s="1" t="s">
        <v>15</v>
      </c>
      <c r="H100" s="1">
        <v>64</v>
      </c>
    </row>
    <row r="101" spans="2:8" hidden="1" x14ac:dyDescent="0.25">
      <c r="B101" s="1" t="s">
        <v>88</v>
      </c>
      <c r="C101" s="1">
        <v>17.165700000000001</v>
      </c>
      <c r="G101" s="1" t="s">
        <v>170</v>
      </c>
      <c r="H101" s="1">
        <v>64</v>
      </c>
    </row>
    <row r="102" spans="2:8" hidden="1" x14ac:dyDescent="0.25">
      <c r="B102" s="1" t="s">
        <v>126</v>
      </c>
      <c r="C102" s="1">
        <v>17</v>
      </c>
      <c r="G102" s="1" t="s">
        <v>116</v>
      </c>
      <c r="H102" s="1">
        <v>38</v>
      </c>
    </row>
    <row r="103" spans="2:8" hidden="1" x14ac:dyDescent="0.25">
      <c r="B103" s="1" t="s">
        <v>109</v>
      </c>
      <c r="C103" s="1">
        <v>15</v>
      </c>
      <c r="G103" s="1" t="s">
        <v>83</v>
      </c>
      <c r="H103" s="1">
        <v>37</v>
      </c>
    </row>
    <row r="104" spans="2:8" hidden="1" x14ac:dyDescent="0.25">
      <c r="B104" s="1" t="s">
        <v>152</v>
      </c>
      <c r="C104" s="1">
        <v>15</v>
      </c>
      <c r="G104" s="1" t="s">
        <v>88</v>
      </c>
      <c r="H104" s="1">
        <v>36</v>
      </c>
    </row>
    <row r="105" spans="2:8" hidden="1" x14ac:dyDescent="0.25">
      <c r="B105" s="1" t="s">
        <v>58</v>
      </c>
      <c r="C105" s="1">
        <v>14</v>
      </c>
      <c r="G105" s="1" t="s">
        <v>123</v>
      </c>
      <c r="H105" s="1">
        <v>31</v>
      </c>
    </row>
    <row r="106" spans="2:8" hidden="1" x14ac:dyDescent="0.25">
      <c r="B106" s="1" t="s">
        <v>15</v>
      </c>
      <c r="C106" s="1">
        <v>13</v>
      </c>
      <c r="G106" s="1" t="s">
        <v>33</v>
      </c>
      <c r="H106" s="1">
        <v>29</v>
      </c>
    </row>
    <row r="107" spans="2:8" hidden="1" x14ac:dyDescent="0.25">
      <c r="B107" s="1" t="s">
        <v>138</v>
      </c>
      <c r="C107" s="1">
        <v>13</v>
      </c>
      <c r="G107" s="1" t="s">
        <v>71</v>
      </c>
      <c r="H107" s="1">
        <v>29</v>
      </c>
    </row>
    <row r="108" spans="2:8" hidden="1" x14ac:dyDescent="0.25">
      <c r="B108" s="1" t="s">
        <v>54</v>
      </c>
      <c r="C108" s="1">
        <v>12</v>
      </c>
      <c r="G108" s="1" t="s">
        <v>102</v>
      </c>
      <c r="H108" s="1">
        <v>28</v>
      </c>
    </row>
    <row r="109" spans="2:8" hidden="1" x14ac:dyDescent="0.25">
      <c r="B109" s="1" t="s">
        <v>166</v>
      </c>
      <c r="C109" s="1">
        <v>12</v>
      </c>
      <c r="G109" s="1" t="s">
        <v>73</v>
      </c>
      <c r="H109" s="1">
        <v>26</v>
      </c>
    </row>
    <row r="110" spans="2:8" hidden="1" x14ac:dyDescent="0.25">
      <c r="B110" s="1" t="s">
        <v>73</v>
      </c>
      <c r="C110" s="1">
        <v>11</v>
      </c>
      <c r="G110" s="1" t="s">
        <v>112</v>
      </c>
      <c r="H110" s="1">
        <v>25</v>
      </c>
    </row>
    <row r="111" spans="2:8" hidden="1" x14ac:dyDescent="0.25">
      <c r="B111" s="1" t="s">
        <v>75</v>
      </c>
      <c r="C111" s="1">
        <v>10</v>
      </c>
      <c r="G111" s="1" t="s">
        <v>76</v>
      </c>
      <c r="H111" s="1">
        <v>24</v>
      </c>
    </row>
    <row r="112" spans="2:8" hidden="1" x14ac:dyDescent="0.25">
      <c r="B112" s="1" t="s">
        <v>132</v>
      </c>
      <c r="C112" s="1">
        <v>9.8345000000000002</v>
      </c>
      <c r="G112" s="1" t="s">
        <v>169</v>
      </c>
      <c r="H112" s="1">
        <v>22</v>
      </c>
    </row>
    <row r="113" spans="2:8" hidden="1" x14ac:dyDescent="0.25">
      <c r="B113" s="1" t="s">
        <v>116</v>
      </c>
      <c r="C113" s="1">
        <v>9</v>
      </c>
      <c r="G113" s="1" t="s">
        <v>131</v>
      </c>
      <c r="H113" s="1">
        <v>20</v>
      </c>
    </row>
    <row r="114" spans="2:8" hidden="1" x14ac:dyDescent="0.25">
      <c r="B114" s="1" t="s">
        <v>24</v>
      </c>
      <c r="C114" s="1">
        <v>9</v>
      </c>
      <c r="G114" s="1" t="s">
        <v>157</v>
      </c>
      <c r="H114" s="1">
        <v>20</v>
      </c>
    </row>
    <row r="115" spans="2:8" hidden="1" x14ac:dyDescent="0.25">
      <c r="B115" s="1" t="s">
        <v>85</v>
      </c>
      <c r="C115" s="1">
        <v>8</v>
      </c>
      <c r="G115" s="1" t="s">
        <v>166</v>
      </c>
      <c r="H115" s="1">
        <v>19.278099999999998</v>
      </c>
    </row>
    <row r="116" spans="2:8" hidden="1" x14ac:dyDescent="0.25">
      <c r="B116" s="1" t="s">
        <v>121</v>
      </c>
      <c r="C116" s="1">
        <v>7.6664000000000003</v>
      </c>
      <c r="G116" s="1" t="s">
        <v>136</v>
      </c>
      <c r="H116" s="1">
        <v>18</v>
      </c>
    </row>
    <row r="117" spans="2:8" hidden="1" x14ac:dyDescent="0.25">
      <c r="B117" s="1" t="s">
        <v>133</v>
      </c>
      <c r="C117" s="1">
        <v>7</v>
      </c>
      <c r="G117" s="1" t="s">
        <v>46</v>
      </c>
      <c r="H117" s="1">
        <v>16</v>
      </c>
    </row>
    <row r="118" spans="2:8" hidden="1" x14ac:dyDescent="0.25">
      <c r="B118" s="1" t="s">
        <v>123</v>
      </c>
      <c r="C118" s="1">
        <v>6.0101000000000004</v>
      </c>
      <c r="G118" s="1" t="s">
        <v>126</v>
      </c>
      <c r="H118" s="1">
        <v>15</v>
      </c>
    </row>
    <row r="119" spans="2:8" hidden="1" x14ac:dyDescent="0.25">
      <c r="B119" s="1" t="s">
        <v>90</v>
      </c>
      <c r="C119" s="1">
        <v>6</v>
      </c>
      <c r="G119" s="1" t="s">
        <v>81</v>
      </c>
      <c r="H119" s="1">
        <v>14</v>
      </c>
    </row>
    <row r="120" spans="2:8" hidden="1" x14ac:dyDescent="0.25">
      <c r="B120" s="1" t="s">
        <v>146</v>
      </c>
      <c r="C120" s="1">
        <v>5.3952999999999998</v>
      </c>
      <c r="G120" s="1" t="s">
        <v>121</v>
      </c>
      <c r="H120" s="1">
        <v>14</v>
      </c>
    </row>
    <row r="121" spans="2:8" hidden="1" x14ac:dyDescent="0.25">
      <c r="B121" s="1" t="s">
        <v>162</v>
      </c>
      <c r="C121" s="1">
        <v>4.8025000000000002</v>
      </c>
      <c r="G121" s="1" t="s">
        <v>58</v>
      </c>
      <c r="H121" s="1">
        <v>13.929500000000001</v>
      </c>
    </row>
    <row r="122" spans="2:8" hidden="1" x14ac:dyDescent="0.25">
      <c r="B122" s="1" t="s">
        <v>141</v>
      </c>
      <c r="C122" s="1">
        <v>4.4139999999999997</v>
      </c>
      <c r="G122" s="1" t="s">
        <v>106</v>
      </c>
      <c r="H122" s="1">
        <v>13</v>
      </c>
    </row>
    <row r="123" spans="2:8" hidden="1" x14ac:dyDescent="0.25">
      <c r="B123" s="1" t="s">
        <v>46</v>
      </c>
      <c r="C123" s="1">
        <v>4.3482000000000003</v>
      </c>
      <c r="G123" s="1" t="s">
        <v>54</v>
      </c>
      <c r="H123" s="1">
        <v>11</v>
      </c>
    </row>
    <row r="124" spans="2:8" hidden="1" x14ac:dyDescent="0.25">
      <c r="B124" s="1" t="s">
        <v>137</v>
      </c>
      <c r="C124" s="1">
        <v>3.7034000000000002</v>
      </c>
      <c r="G124" s="1" t="s">
        <v>75</v>
      </c>
      <c r="H124" s="1">
        <v>10</v>
      </c>
    </row>
    <row r="125" spans="2:8" hidden="1" x14ac:dyDescent="0.25">
      <c r="B125" s="1" t="s">
        <v>168</v>
      </c>
      <c r="C125" s="1">
        <v>3.1431</v>
      </c>
      <c r="G125" s="1" t="s">
        <v>98</v>
      </c>
      <c r="H125" s="1">
        <v>9</v>
      </c>
    </row>
    <row r="126" spans="2:8" hidden="1" x14ac:dyDescent="0.25">
      <c r="B126" s="1" t="s">
        <v>42</v>
      </c>
      <c r="C126" s="1">
        <v>3.1015000000000001</v>
      </c>
      <c r="G126" s="1" t="s">
        <v>134</v>
      </c>
      <c r="H126" s="1">
        <v>9</v>
      </c>
    </row>
    <row r="127" spans="2:8" hidden="1" x14ac:dyDescent="0.25">
      <c r="B127" s="1" t="s">
        <v>169</v>
      </c>
      <c r="C127" s="1">
        <v>3.0604</v>
      </c>
      <c r="G127" s="1" t="s">
        <v>101</v>
      </c>
      <c r="H127" s="1">
        <v>8.6698000000000004</v>
      </c>
    </row>
    <row r="128" spans="2:8" hidden="1" x14ac:dyDescent="0.25">
      <c r="B128" s="1" t="s">
        <v>106</v>
      </c>
      <c r="C128" s="1">
        <v>3.0061</v>
      </c>
      <c r="G128" s="1" t="s">
        <v>85</v>
      </c>
      <c r="H128" s="1">
        <v>8.2294</v>
      </c>
    </row>
    <row r="129" spans="2:8" hidden="1" x14ac:dyDescent="0.25">
      <c r="B129" s="1" t="s">
        <v>71</v>
      </c>
      <c r="C129" s="1">
        <v>3</v>
      </c>
      <c r="G129" s="1" t="s">
        <v>91</v>
      </c>
      <c r="H129" s="1">
        <v>8</v>
      </c>
    </row>
    <row r="130" spans="2:8" hidden="1" x14ac:dyDescent="0.25">
      <c r="B130" s="1" t="s">
        <v>98</v>
      </c>
      <c r="C130" s="1">
        <v>2.9967999999999999</v>
      </c>
      <c r="G130" s="1" t="s">
        <v>132</v>
      </c>
      <c r="H130" s="1">
        <v>8</v>
      </c>
    </row>
    <row r="131" spans="2:8" hidden="1" x14ac:dyDescent="0.25">
      <c r="B131" s="1" t="s">
        <v>134</v>
      </c>
      <c r="C131" s="1">
        <v>2.8860999999999999</v>
      </c>
      <c r="G131" s="1" t="s">
        <v>172</v>
      </c>
      <c r="H131" s="1">
        <v>8</v>
      </c>
    </row>
    <row r="132" spans="2:8" hidden="1" x14ac:dyDescent="0.25">
      <c r="B132" s="1" t="s">
        <v>83</v>
      </c>
      <c r="C132" s="1">
        <v>2.8729</v>
      </c>
      <c r="G132" s="1" t="s">
        <v>30</v>
      </c>
      <c r="H132" s="1">
        <v>7</v>
      </c>
    </row>
    <row r="133" spans="2:8" hidden="1" x14ac:dyDescent="0.25">
      <c r="B133" s="1" t="s">
        <v>155</v>
      </c>
      <c r="C133" s="1">
        <v>2.8565</v>
      </c>
      <c r="G133" s="1" t="s">
        <v>164</v>
      </c>
      <c r="H133" s="1">
        <v>6.4710999999999999</v>
      </c>
    </row>
    <row r="134" spans="2:8" hidden="1" x14ac:dyDescent="0.25">
      <c r="B134" s="1" t="s">
        <v>62</v>
      </c>
      <c r="C134" s="1">
        <v>2.7728000000000002</v>
      </c>
      <c r="G134" s="1" t="s">
        <v>150</v>
      </c>
      <c r="H134" s="1">
        <v>6.4692999999999996</v>
      </c>
    </row>
    <row r="135" spans="2:8" hidden="1" x14ac:dyDescent="0.25">
      <c r="B135" s="1" t="s">
        <v>172</v>
      </c>
      <c r="C135" s="1">
        <v>2.5758999999999999</v>
      </c>
      <c r="G135" s="1" t="s">
        <v>138</v>
      </c>
      <c r="H135" s="1">
        <v>5.2318999999999996</v>
      </c>
    </row>
    <row r="136" spans="2:8" hidden="1" x14ac:dyDescent="0.25">
      <c r="B136" s="1" t="s">
        <v>35</v>
      </c>
      <c r="C136" s="1">
        <v>2.5301</v>
      </c>
      <c r="G136" s="1" t="s">
        <v>32</v>
      </c>
      <c r="H136" s="1">
        <v>5</v>
      </c>
    </row>
    <row r="137" spans="2:8" hidden="1" x14ac:dyDescent="0.25">
      <c r="B137" s="1" t="s">
        <v>124</v>
      </c>
      <c r="C137" s="1">
        <v>2.2824</v>
      </c>
      <c r="G137" s="1" t="s">
        <v>74</v>
      </c>
      <c r="H137" s="1">
        <v>5</v>
      </c>
    </row>
    <row r="138" spans="2:8" hidden="1" x14ac:dyDescent="0.25">
      <c r="B138" s="1" t="s">
        <v>38</v>
      </c>
      <c r="C138" s="1">
        <v>2.2200000000000002</v>
      </c>
      <c r="G138" s="1" t="s">
        <v>104</v>
      </c>
      <c r="H138" s="1">
        <v>5</v>
      </c>
    </row>
    <row r="139" spans="2:8" hidden="1" x14ac:dyDescent="0.25">
      <c r="B139" s="1" t="s">
        <v>136</v>
      </c>
      <c r="C139" s="1">
        <v>2.1781000000000001</v>
      </c>
      <c r="G139" s="1" t="s">
        <v>39</v>
      </c>
      <c r="H139" s="1">
        <v>4</v>
      </c>
    </row>
    <row r="140" spans="2:8" hidden="1" x14ac:dyDescent="0.25">
      <c r="B140" s="1" t="s">
        <v>91</v>
      </c>
      <c r="C140" s="1">
        <v>2.0411000000000001</v>
      </c>
      <c r="G140" s="1" t="s">
        <v>117</v>
      </c>
      <c r="H140" s="1">
        <v>4</v>
      </c>
    </row>
    <row r="141" spans="2:8" hidden="1" x14ac:dyDescent="0.25">
      <c r="B141" s="1" t="s">
        <v>77</v>
      </c>
      <c r="C141" s="1">
        <v>2.0137999999999998</v>
      </c>
      <c r="G141" s="1" t="s">
        <v>141</v>
      </c>
      <c r="H141" s="1">
        <v>4</v>
      </c>
    </row>
    <row r="142" spans="2:8" hidden="1" x14ac:dyDescent="0.25">
      <c r="B142" s="1" t="s">
        <v>43</v>
      </c>
      <c r="C142" s="1">
        <v>2.0064000000000002</v>
      </c>
      <c r="G142" s="1" t="s">
        <v>65</v>
      </c>
      <c r="H142" s="1">
        <v>3.7303999999999999</v>
      </c>
    </row>
    <row r="143" spans="2:8" hidden="1" x14ac:dyDescent="0.25">
      <c r="B143" s="1" t="s">
        <v>55</v>
      </c>
      <c r="C143" s="1">
        <v>1.5901999999999998</v>
      </c>
      <c r="G143" s="1" t="s">
        <v>42</v>
      </c>
      <c r="H143" s="1">
        <v>3.0581999999999998</v>
      </c>
    </row>
    <row r="144" spans="2:8" hidden="1" x14ac:dyDescent="0.25">
      <c r="B144" s="1" t="s">
        <v>157</v>
      </c>
      <c r="C144" s="1">
        <v>1.5186999999999999</v>
      </c>
      <c r="G144" s="1" t="s">
        <v>35</v>
      </c>
      <c r="H144" s="1">
        <v>3.0207000000000002</v>
      </c>
    </row>
    <row r="145" spans="2:8" hidden="1" x14ac:dyDescent="0.25">
      <c r="B145" s="1" t="s">
        <v>36</v>
      </c>
      <c r="C145" s="1">
        <v>1.4652000000000001</v>
      </c>
      <c r="G145" s="1" t="s">
        <v>87</v>
      </c>
      <c r="H145" s="1">
        <v>3.0105</v>
      </c>
    </row>
    <row r="146" spans="2:8" hidden="1" x14ac:dyDescent="0.25">
      <c r="B146" s="1" t="s">
        <v>87</v>
      </c>
      <c r="C146" s="1">
        <v>1.4426999999999999</v>
      </c>
      <c r="G146" s="1" t="s">
        <v>62</v>
      </c>
      <c r="H146" s="1">
        <v>3</v>
      </c>
    </row>
    <row r="147" spans="2:8" hidden="1" x14ac:dyDescent="0.25">
      <c r="B147" s="1" t="s">
        <v>130</v>
      </c>
      <c r="C147" s="1">
        <v>1.2675000000000001</v>
      </c>
      <c r="G147" s="1" t="s">
        <v>153</v>
      </c>
      <c r="H147" s="1">
        <v>3</v>
      </c>
    </row>
    <row r="148" spans="2:8" hidden="1" x14ac:dyDescent="0.25">
      <c r="B148" s="1" t="s">
        <v>103</v>
      </c>
      <c r="C148" s="1">
        <v>1.2650000000000001</v>
      </c>
      <c r="G148" s="1" t="s">
        <v>162</v>
      </c>
      <c r="H148" s="1">
        <v>3</v>
      </c>
    </row>
    <row r="149" spans="2:8" hidden="1" x14ac:dyDescent="0.25">
      <c r="B149" s="1" t="s">
        <v>131</v>
      </c>
      <c r="C149" s="1">
        <v>1.2454000000000001</v>
      </c>
      <c r="G149" s="1" t="s">
        <v>37</v>
      </c>
      <c r="H149" s="1">
        <v>2.9306999999999999</v>
      </c>
    </row>
    <row r="150" spans="2:8" hidden="1" x14ac:dyDescent="0.25">
      <c r="B150" s="1" t="s">
        <v>154</v>
      </c>
      <c r="C150" s="1">
        <v>1.2328000000000001</v>
      </c>
      <c r="G150" s="1" t="s">
        <v>140</v>
      </c>
      <c r="H150" s="1">
        <v>2.9184999999999999</v>
      </c>
    </row>
    <row r="151" spans="2:8" hidden="1" x14ac:dyDescent="0.25">
      <c r="B151" s="1" t="s">
        <v>32</v>
      </c>
      <c r="C151" s="1">
        <v>1.2181999999999999</v>
      </c>
      <c r="G151" s="1" t="s">
        <v>41</v>
      </c>
      <c r="H151" s="1">
        <v>2.6595</v>
      </c>
    </row>
    <row r="152" spans="2:8" hidden="1" x14ac:dyDescent="0.25">
      <c r="B152" s="1" t="s">
        <v>100</v>
      </c>
      <c r="C152" s="1">
        <v>1.2006000000000001</v>
      </c>
      <c r="G152" s="1" t="s">
        <v>137</v>
      </c>
      <c r="H152" s="1">
        <v>2.2545999999999999</v>
      </c>
    </row>
    <row r="153" spans="2:8" hidden="1" x14ac:dyDescent="0.25">
      <c r="B153" s="1" t="s">
        <v>30</v>
      </c>
      <c r="C153" s="1">
        <v>1.1766999999999999</v>
      </c>
      <c r="G153" s="1" t="s">
        <v>124</v>
      </c>
      <c r="H153" s="1">
        <v>2.1076000000000001</v>
      </c>
    </row>
    <row r="154" spans="2:8" hidden="1" x14ac:dyDescent="0.25">
      <c r="B154" s="1" t="s">
        <v>76</v>
      </c>
      <c r="C154" s="1">
        <v>1.1562999999999999</v>
      </c>
      <c r="G154" s="1" t="s">
        <v>168</v>
      </c>
      <c r="H154" s="1">
        <v>2.1044999999999998</v>
      </c>
    </row>
    <row r="155" spans="2:8" hidden="1" x14ac:dyDescent="0.25">
      <c r="B155" s="1" t="s">
        <v>153</v>
      </c>
      <c r="C155" s="1">
        <v>1.1522000000000001</v>
      </c>
      <c r="G155" s="1" t="s">
        <v>155</v>
      </c>
      <c r="H155" s="1">
        <v>2.0691000000000002</v>
      </c>
    </row>
    <row r="156" spans="2:8" hidden="1" x14ac:dyDescent="0.25">
      <c r="B156" s="1" t="s">
        <v>74</v>
      </c>
      <c r="C156" s="1">
        <v>1.1424000000000001</v>
      </c>
      <c r="G156" s="1" t="s">
        <v>143</v>
      </c>
      <c r="H156" s="1">
        <v>1.911</v>
      </c>
    </row>
    <row r="157" spans="2:8" hidden="1" x14ac:dyDescent="0.25">
      <c r="B157" s="1" t="s">
        <v>104</v>
      </c>
      <c r="C157" s="1">
        <v>1.0951</v>
      </c>
      <c r="G157" s="1" t="s">
        <v>55</v>
      </c>
      <c r="H157" s="1">
        <v>1.9104000000000001</v>
      </c>
    </row>
    <row r="158" spans="2:8" hidden="1" x14ac:dyDescent="0.25">
      <c r="B158" s="1" t="s">
        <v>107</v>
      </c>
      <c r="C158" s="1">
        <v>1.0343</v>
      </c>
      <c r="G158" s="1" t="s">
        <v>105</v>
      </c>
      <c r="H158" s="1">
        <v>1.9001999999999999</v>
      </c>
    </row>
    <row r="159" spans="2:8" hidden="1" x14ac:dyDescent="0.25">
      <c r="B159" s="1" t="s">
        <v>140</v>
      </c>
      <c r="C159" s="1">
        <v>1.0201</v>
      </c>
      <c r="G159" s="1" t="s">
        <v>130</v>
      </c>
      <c r="H159" s="1">
        <v>1.6959</v>
      </c>
    </row>
    <row r="160" spans="2:8" hidden="1" x14ac:dyDescent="0.25">
      <c r="B160" s="1" t="s">
        <v>99</v>
      </c>
      <c r="C160" s="1">
        <v>0.99580000000000002</v>
      </c>
      <c r="G160" s="1" t="s">
        <v>38</v>
      </c>
      <c r="H160" s="1">
        <v>1.6358000000000001</v>
      </c>
    </row>
    <row r="161" spans="2:8" hidden="1" x14ac:dyDescent="0.25">
      <c r="B161" s="1" t="s">
        <v>65</v>
      </c>
      <c r="C161" s="1">
        <v>0.95510000000000006</v>
      </c>
      <c r="G161" s="1" t="s">
        <v>43</v>
      </c>
      <c r="H161" s="1">
        <v>1.6289</v>
      </c>
    </row>
    <row r="162" spans="2:8" hidden="1" x14ac:dyDescent="0.25">
      <c r="B162" s="1" t="s">
        <v>143</v>
      </c>
      <c r="C162" s="1">
        <v>0.92159999999999997</v>
      </c>
      <c r="G162" s="1" t="s">
        <v>45</v>
      </c>
      <c r="H162" s="1">
        <v>1.6166</v>
      </c>
    </row>
    <row r="163" spans="2:8" hidden="1" x14ac:dyDescent="0.25">
      <c r="B163" s="1" t="s">
        <v>70</v>
      </c>
      <c r="C163" s="1">
        <v>0.88900000000000001</v>
      </c>
      <c r="G163" s="1" t="s">
        <v>151</v>
      </c>
      <c r="H163" s="1">
        <v>1.3895</v>
      </c>
    </row>
    <row r="164" spans="2:8" hidden="1" x14ac:dyDescent="0.25">
      <c r="B164" s="1" t="s">
        <v>145</v>
      </c>
      <c r="C164" s="1">
        <v>0.83739999999999992</v>
      </c>
      <c r="G164" s="1" t="s">
        <v>84</v>
      </c>
      <c r="H164" s="1">
        <v>1.3174000000000001</v>
      </c>
    </row>
    <row r="165" spans="2:8" hidden="1" x14ac:dyDescent="0.25">
      <c r="B165" s="1" t="s">
        <v>164</v>
      </c>
      <c r="C165" s="1">
        <v>0.78359999999999996</v>
      </c>
      <c r="G165" s="1" t="s">
        <v>34</v>
      </c>
      <c r="H165" s="1">
        <v>1.2929999999999999</v>
      </c>
    </row>
    <row r="166" spans="2:8" hidden="1" x14ac:dyDescent="0.25">
      <c r="B166" s="1" t="s">
        <v>117</v>
      </c>
      <c r="C166" s="1">
        <v>0.76550000000000007</v>
      </c>
      <c r="G166" s="1" t="s">
        <v>77</v>
      </c>
      <c r="H166" s="1">
        <v>1.1594</v>
      </c>
    </row>
    <row r="167" spans="2:8" hidden="1" x14ac:dyDescent="0.25">
      <c r="B167" s="1" t="s">
        <v>37</v>
      </c>
      <c r="C167" s="1">
        <v>0.74309999999999998</v>
      </c>
      <c r="G167" s="1" t="s">
        <v>154</v>
      </c>
      <c r="H167" s="1">
        <v>1.0386</v>
      </c>
    </row>
    <row r="168" spans="2:8" hidden="1" x14ac:dyDescent="0.25">
      <c r="B168" s="1" t="s">
        <v>139</v>
      </c>
      <c r="C168" s="1">
        <v>0.68640000000000001</v>
      </c>
      <c r="G168" s="1" t="s">
        <v>99</v>
      </c>
      <c r="H168" s="1">
        <v>1.0202</v>
      </c>
    </row>
    <row r="169" spans="2:8" hidden="1" x14ac:dyDescent="0.25">
      <c r="B169" s="1" t="s">
        <v>84</v>
      </c>
      <c r="C169" s="1">
        <v>0.63350000000000006</v>
      </c>
      <c r="G169" s="1" t="s">
        <v>163</v>
      </c>
      <c r="H169" s="1">
        <v>1.0165999999999999</v>
      </c>
    </row>
    <row r="170" spans="2:8" hidden="1" x14ac:dyDescent="0.25">
      <c r="B170" s="1" t="s">
        <v>41</v>
      </c>
      <c r="C170" s="1">
        <v>0.63239999999999996</v>
      </c>
      <c r="G170" s="1" t="s">
        <v>36</v>
      </c>
      <c r="H170" s="1">
        <v>0.89979999999999993</v>
      </c>
    </row>
    <row r="171" spans="2:8" hidden="1" x14ac:dyDescent="0.25">
      <c r="B171" s="1" t="s">
        <v>34</v>
      </c>
      <c r="C171" s="1">
        <v>0.63190000000000002</v>
      </c>
      <c r="G171" s="1" t="s">
        <v>107</v>
      </c>
      <c r="H171" s="1">
        <v>0.88500000000000001</v>
      </c>
    </row>
    <row r="172" spans="2:8" hidden="1" x14ac:dyDescent="0.25">
      <c r="B172" s="1" t="s">
        <v>156</v>
      </c>
      <c r="C172" s="1">
        <v>0.50090000000000001</v>
      </c>
      <c r="G172" s="1" t="s">
        <v>156</v>
      </c>
      <c r="H172" s="1">
        <v>0.85220000000000007</v>
      </c>
    </row>
    <row r="173" spans="2:8" hidden="1" x14ac:dyDescent="0.25">
      <c r="B173" s="1" t="s">
        <v>80</v>
      </c>
      <c r="C173" s="1">
        <v>0.49830000000000002</v>
      </c>
      <c r="G173" s="1" t="s">
        <v>103</v>
      </c>
      <c r="H173" s="1">
        <v>0.8165</v>
      </c>
    </row>
    <row r="174" spans="2:8" hidden="1" x14ac:dyDescent="0.25">
      <c r="B174" s="1" t="s">
        <v>108</v>
      </c>
      <c r="C174" s="1">
        <v>0.46750000000000003</v>
      </c>
      <c r="G174" s="1" t="s">
        <v>70</v>
      </c>
      <c r="H174" s="1">
        <v>0.74890000000000001</v>
      </c>
    </row>
    <row r="175" spans="2:8" hidden="1" x14ac:dyDescent="0.25">
      <c r="B175" s="1" t="s">
        <v>40</v>
      </c>
      <c r="C175" s="1">
        <v>0.45090000000000002</v>
      </c>
      <c r="G175" s="1" t="s">
        <v>68</v>
      </c>
      <c r="H175" s="1">
        <v>0.61880000000000002</v>
      </c>
    </row>
    <row r="176" spans="2:8" hidden="1" x14ac:dyDescent="0.25">
      <c r="B176" s="1" t="s">
        <v>39</v>
      </c>
      <c r="C176" s="1">
        <v>0.41809999999999997</v>
      </c>
      <c r="G176" s="1" t="s">
        <v>31</v>
      </c>
      <c r="H176" s="1">
        <v>0.60929999999999995</v>
      </c>
    </row>
    <row r="177" spans="2:8" hidden="1" x14ac:dyDescent="0.25">
      <c r="B177" s="1" t="s">
        <v>151</v>
      </c>
      <c r="C177" s="1">
        <v>0.36099999999999999</v>
      </c>
      <c r="G177" s="1" t="s">
        <v>145</v>
      </c>
      <c r="H177" s="1">
        <v>0.60929999999999995</v>
      </c>
    </row>
    <row r="178" spans="2:8" hidden="1" x14ac:dyDescent="0.25">
      <c r="B178" s="1" t="s">
        <v>125</v>
      </c>
      <c r="C178" s="1">
        <v>0.35339999999999999</v>
      </c>
      <c r="G178" s="1" t="s">
        <v>67</v>
      </c>
      <c r="H178" s="1">
        <v>0.58800000000000008</v>
      </c>
    </row>
    <row r="179" spans="2:8" hidden="1" x14ac:dyDescent="0.25">
      <c r="B179" s="1" t="s">
        <v>163</v>
      </c>
      <c r="C179" s="1">
        <v>0.25590000000000002</v>
      </c>
      <c r="G179" s="1" t="s">
        <v>40</v>
      </c>
      <c r="H179" s="1">
        <v>0.58779999999999999</v>
      </c>
    </row>
    <row r="180" spans="2:8" hidden="1" x14ac:dyDescent="0.25">
      <c r="B180" s="1" t="s">
        <v>94</v>
      </c>
      <c r="C180" s="1">
        <v>0.25159999999999999</v>
      </c>
      <c r="G180" s="1" t="s">
        <v>108</v>
      </c>
      <c r="H180" s="1">
        <v>0.58279999999999998</v>
      </c>
    </row>
    <row r="181" spans="2:8" hidden="1" x14ac:dyDescent="0.25">
      <c r="B181" s="1" t="s">
        <v>110</v>
      </c>
      <c r="C181" s="1">
        <v>0.2482</v>
      </c>
      <c r="G181" s="1" t="s">
        <v>147</v>
      </c>
      <c r="H181" s="1">
        <v>0.53349999999999997</v>
      </c>
    </row>
    <row r="182" spans="2:8" hidden="1" x14ac:dyDescent="0.25">
      <c r="B182" s="1" t="s">
        <v>129</v>
      </c>
      <c r="C182" s="1">
        <v>0.19839999999999999</v>
      </c>
      <c r="G182" s="1" t="s">
        <v>80</v>
      </c>
      <c r="H182" s="1">
        <v>0.53339999999999999</v>
      </c>
    </row>
    <row r="183" spans="2:8" hidden="1" x14ac:dyDescent="0.25">
      <c r="B183" s="1" t="s">
        <v>105</v>
      </c>
      <c r="C183" s="1">
        <v>0.17730000000000001</v>
      </c>
      <c r="G183" s="1" t="s">
        <v>110</v>
      </c>
      <c r="H183" s="1">
        <v>0.50339999999999996</v>
      </c>
    </row>
    <row r="184" spans="2:8" hidden="1" x14ac:dyDescent="0.25">
      <c r="B184" s="1" t="s">
        <v>67</v>
      </c>
      <c r="C184" s="1">
        <v>0.1726</v>
      </c>
      <c r="G184" s="1" t="s">
        <v>100</v>
      </c>
      <c r="H184" s="1">
        <v>0.41880000000000001</v>
      </c>
    </row>
    <row r="185" spans="2:8" hidden="1" x14ac:dyDescent="0.25">
      <c r="B185" s="1" t="s">
        <v>147</v>
      </c>
      <c r="C185" s="1">
        <v>0.17199999999999999</v>
      </c>
      <c r="G185" s="1" t="s">
        <v>94</v>
      </c>
      <c r="H185" s="1">
        <v>0.4138</v>
      </c>
    </row>
    <row r="186" spans="2:8" hidden="1" x14ac:dyDescent="0.25">
      <c r="B186" s="1" t="s">
        <v>95</v>
      </c>
      <c r="C186" s="1">
        <v>0.17149999999999999</v>
      </c>
      <c r="G186" s="1" t="s">
        <v>139</v>
      </c>
      <c r="H186" s="1">
        <v>0.39610000000000001</v>
      </c>
    </row>
    <row r="187" spans="2:8" hidden="1" x14ac:dyDescent="0.25">
      <c r="B187" s="1" t="s">
        <v>45</v>
      </c>
      <c r="C187" s="1">
        <v>0.15629999999999999</v>
      </c>
      <c r="G187" s="1" t="s">
        <v>160</v>
      </c>
      <c r="H187" s="1">
        <v>0.38919999999999999</v>
      </c>
    </row>
    <row r="188" spans="2:8" hidden="1" x14ac:dyDescent="0.25">
      <c r="B188" s="1" t="s">
        <v>79</v>
      </c>
      <c r="C188" s="1">
        <v>0.13350000000000001</v>
      </c>
      <c r="G188" s="1" t="s">
        <v>50</v>
      </c>
      <c r="H188" s="1">
        <v>0.38650000000000001</v>
      </c>
    </row>
    <row r="189" spans="2:8" hidden="1" x14ac:dyDescent="0.25">
      <c r="B189" s="1" t="s">
        <v>64</v>
      </c>
      <c r="C189" s="1">
        <v>0.1173</v>
      </c>
      <c r="G189" s="1" t="s">
        <v>79</v>
      </c>
      <c r="H189" s="1">
        <v>0.38579999999999998</v>
      </c>
    </row>
    <row r="190" spans="2:8" hidden="1" x14ac:dyDescent="0.25">
      <c r="B190" s="1" t="s">
        <v>50</v>
      </c>
      <c r="C190" s="1">
        <v>9.64E-2</v>
      </c>
      <c r="G190" s="1" t="s">
        <v>148</v>
      </c>
      <c r="H190" s="1">
        <v>0.35340000000000005</v>
      </c>
    </row>
    <row r="191" spans="2:8" hidden="1" x14ac:dyDescent="0.25">
      <c r="B191" s="1" t="s">
        <v>149</v>
      </c>
      <c r="C191" s="1">
        <v>8.950000000000001E-2</v>
      </c>
      <c r="G191" s="1" t="s">
        <v>125</v>
      </c>
      <c r="H191" s="1">
        <v>0.34439999999999998</v>
      </c>
    </row>
    <row r="192" spans="2:8" hidden="1" x14ac:dyDescent="0.25">
      <c r="B192" s="1" t="s">
        <v>148</v>
      </c>
      <c r="C192" s="1">
        <v>7.5900000000000009E-2</v>
      </c>
      <c r="G192" s="1" t="s">
        <v>149</v>
      </c>
      <c r="H192" s="1">
        <v>0.31090000000000001</v>
      </c>
    </row>
    <row r="193" spans="2:8" hidden="1" x14ac:dyDescent="0.25">
      <c r="B193" s="1" t="s">
        <v>68</v>
      </c>
      <c r="C193" s="1">
        <v>7.1899999999999992E-2</v>
      </c>
      <c r="G193" s="1" t="s">
        <v>64</v>
      </c>
      <c r="H193" s="1">
        <v>0.25509999999999999</v>
      </c>
    </row>
    <row r="194" spans="2:8" hidden="1" x14ac:dyDescent="0.25">
      <c r="B194" s="1" t="s">
        <v>111</v>
      </c>
      <c r="C194" s="1">
        <v>7.17E-2</v>
      </c>
      <c r="G194" s="1" t="s">
        <v>129</v>
      </c>
      <c r="H194" s="1">
        <v>0.23900000000000002</v>
      </c>
    </row>
    <row r="195" spans="2:8" hidden="1" x14ac:dyDescent="0.25">
      <c r="B195" s="1" t="s">
        <v>113</v>
      </c>
      <c r="C195" s="1">
        <v>4.3200000000000002E-2</v>
      </c>
      <c r="G195" s="1" t="s">
        <v>47</v>
      </c>
      <c r="H195" s="1">
        <v>0.17800000000000002</v>
      </c>
    </row>
    <row r="196" spans="2:8" hidden="1" x14ac:dyDescent="0.25">
      <c r="B196" s="1" t="s">
        <v>119</v>
      </c>
      <c r="C196" s="1">
        <v>3.7900000000000003E-2</v>
      </c>
      <c r="G196" s="1" t="s">
        <v>119</v>
      </c>
      <c r="H196" s="1">
        <v>0.12959999999999999</v>
      </c>
    </row>
    <row r="197" spans="2:8" hidden="1" x14ac:dyDescent="0.25">
      <c r="B197" s="1" t="s">
        <v>31</v>
      </c>
      <c r="C197" s="1">
        <v>3.6900000000000002E-2</v>
      </c>
      <c r="G197" s="1" t="s">
        <v>95</v>
      </c>
      <c r="H197" s="1">
        <v>0.12939999999999999</v>
      </c>
    </row>
    <row r="198" spans="2:8" hidden="1" x14ac:dyDescent="0.25">
      <c r="B198" s="1" t="s">
        <v>115</v>
      </c>
      <c r="C198" s="1">
        <v>2.6599999999999999E-2</v>
      </c>
      <c r="G198" s="1" t="s">
        <v>111</v>
      </c>
      <c r="H198" s="1">
        <v>0.10999999999999999</v>
      </c>
    </row>
    <row r="199" spans="2:8" hidden="1" x14ac:dyDescent="0.25">
      <c r="B199" s="1" t="s">
        <v>120</v>
      </c>
      <c r="C199" s="1">
        <v>2.3400000000000001E-2</v>
      </c>
      <c r="G199" s="1" t="s">
        <v>120</v>
      </c>
      <c r="H199" s="1">
        <v>7.1000000000000008E-2</v>
      </c>
    </row>
    <row r="200" spans="2:8" hidden="1" x14ac:dyDescent="0.25">
      <c r="B200" s="1" t="s">
        <v>47</v>
      </c>
      <c r="C200" s="1">
        <v>2.0799999999999999E-2</v>
      </c>
      <c r="G200" s="1" t="s">
        <v>113</v>
      </c>
      <c r="H200" s="1">
        <v>3.1399999999999997E-2</v>
      </c>
    </row>
    <row r="201" spans="2:8" hidden="1" x14ac:dyDescent="0.25">
      <c r="B201" s="1" t="s">
        <v>66</v>
      </c>
      <c r="C201" s="1">
        <v>1.61E-2</v>
      </c>
      <c r="G201" s="1" t="s">
        <v>115</v>
      </c>
      <c r="H201" s="1">
        <v>3.1399999999999997E-2</v>
      </c>
    </row>
    <row r="202" spans="2:8" hidden="1" x14ac:dyDescent="0.25">
      <c r="B202" s="1" t="s">
        <v>159</v>
      </c>
      <c r="C202" s="1">
        <v>8.0999999999999996E-3</v>
      </c>
      <c r="G202" s="1" t="s">
        <v>159</v>
      </c>
      <c r="H202" s="1">
        <v>3.0100000000000002E-2</v>
      </c>
    </row>
    <row r="203" spans="2:8" hidden="1" x14ac:dyDescent="0.25">
      <c r="B203" s="1" t="s">
        <v>160</v>
      </c>
      <c r="C203" s="1">
        <v>2.0999999999999999E-3</v>
      </c>
      <c r="G203" s="1" t="s">
        <v>66</v>
      </c>
      <c r="H203" s="1">
        <v>1.3600000000000001E-2</v>
      </c>
    </row>
    <row r="204" spans="2:8" hidden="1" x14ac:dyDescent="0.25">
      <c r="B204" s="1" t="s">
        <v>49</v>
      </c>
      <c r="C204" s="1">
        <v>8.9999999999999998E-4</v>
      </c>
      <c r="G204" s="1" t="s">
        <v>49</v>
      </c>
      <c r="H204" s="1">
        <v>1.2900000000000002E-2</v>
      </c>
    </row>
    <row r="205" spans="2:8" hidden="1" x14ac:dyDescent="0.25"/>
  </sheetData>
  <sheetProtection algorithmName="SHA-512" hashValue="MdWaRNM8dLDmz16QO+lePYPbsDB+x+/Xz9t8J7dP7HCzY2kuXyLirs6KK5+p3qxDm3DnW5Ine78hLDHNJn8sZw==" saltValue="RHFXcficO93GyBjBLTfcTg==" spinCount="100000" sheet="1" scenarios="1"/>
  <mergeCells count="1">
    <mergeCell ref="A1:T1"/>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O48"/>
  <sheetViews>
    <sheetView showGridLines="0" showRowColHeaders="0" zoomScale="70" zoomScaleNormal="70" workbookViewId="0">
      <selection sqref="A1:D1"/>
    </sheetView>
  </sheetViews>
  <sheetFormatPr defaultRowHeight="15.75" x14ac:dyDescent="0.25"/>
  <cols>
    <col min="1" max="16384" width="9" style="31"/>
  </cols>
  <sheetData>
    <row r="1" spans="1:1" ht="15.75" customHeight="1" x14ac:dyDescent="0.25">
      <c r="A1" s="30"/>
    </row>
    <row r="12" spans="1:1" x14ac:dyDescent="0.25">
      <c r="A12" s="32"/>
    </row>
    <row r="13" spans="1:1" x14ac:dyDescent="0.25">
      <c r="A13" s="32"/>
    </row>
    <row r="14" spans="1:1" x14ac:dyDescent="0.25">
      <c r="A14" s="32"/>
    </row>
    <row r="15" spans="1:1" x14ac:dyDescent="0.25">
      <c r="A15" s="32"/>
    </row>
    <row r="29" spans="5:15" x14ac:dyDescent="0.25">
      <c r="E29" s="33"/>
      <c r="F29" s="33"/>
      <c r="G29" s="33"/>
      <c r="H29" s="33"/>
      <c r="I29" s="33"/>
      <c r="J29" s="33"/>
      <c r="K29" s="33"/>
      <c r="L29" s="33"/>
      <c r="M29" s="33"/>
      <c r="N29" s="33"/>
      <c r="O29" s="33"/>
    </row>
    <row r="33" spans="1:4" x14ac:dyDescent="0.25">
      <c r="A33" s="34" t="s">
        <v>226</v>
      </c>
    </row>
    <row r="37" spans="1:4" hidden="1" x14ac:dyDescent="0.25"/>
    <row r="38" spans="1:4" ht="15.75" hidden="1" customHeight="1" x14ac:dyDescent="0.25">
      <c r="A38" s="35" t="s">
        <v>174</v>
      </c>
      <c r="B38" s="35" t="s">
        <v>227</v>
      </c>
    </row>
    <row r="39" spans="1:4" ht="15.75" hidden="1" customHeight="1" x14ac:dyDescent="0.25">
      <c r="A39" s="32" t="s">
        <v>181</v>
      </c>
      <c r="B39" s="31">
        <v>35137</v>
      </c>
      <c r="C39" s="63">
        <f t="shared" ref="C39:C48" si="0">(IF(ISNUMBER(B39),(IF(B39&lt;100,"&lt;100",IF(B39&lt;200,"&lt;200",IF(B39&lt;500,"&lt;500",IF(B39&lt;1000,"&lt;1,000",IF(B39&lt;10000,(ROUND(B39,-2)),IF(B39&lt;100000,(ROUND(B39,-3)),IF(B39&lt;1000000,(ROUND(B39,-4)),IF(B39&gt;=1000000,(ROUND(B39,-5))))))))))),"-"))</f>
        <v>35000</v>
      </c>
      <c r="D39" s="46">
        <f t="shared" ref="D39:D46" si="1">B39/$B$48</f>
        <v>0.58731302244649963</v>
      </c>
    </row>
    <row r="40" spans="1:4" ht="15.75" hidden="1" customHeight="1" x14ac:dyDescent="0.25">
      <c r="A40" s="32" t="s">
        <v>182</v>
      </c>
      <c r="B40" s="31">
        <v>15871.82</v>
      </c>
      <c r="C40" s="63">
        <f t="shared" si="0"/>
        <v>16000</v>
      </c>
      <c r="D40" s="46">
        <f t="shared" si="1"/>
        <v>0.26529659834154318</v>
      </c>
    </row>
    <row r="41" spans="1:4" ht="15.75" hidden="1" customHeight="1" x14ac:dyDescent="0.25">
      <c r="A41" s="32" t="s">
        <v>185</v>
      </c>
      <c r="B41" s="31">
        <v>5315.08</v>
      </c>
      <c r="C41" s="63">
        <f t="shared" si="0"/>
        <v>5300</v>
      </c>
      <c r="D41" s="46">
        <f t="shared" si="1"/>
        <v>8.8841269867801498E-2</v>
      </c>
    </row>
    <row r="42" spans="1:4" ht="15.75" hidden="1" customHeight="1" x14ac:dyDescent="0.25">
      <c r="A42" s="32" t="s">
        <v>186</v>
      </c>
      <c r="B42" s="31">
        <v>1427.6170000000002</v>
      </c>
      <c r="C42" s="63">
        <f t="shared" si="0"/>
        <v>1400</v>
      </c>
      <c r="D42" s="46">
        <f t="shared" si="1"/>
        <v>2.3862539635313335E-2</v>
      </c>
    </row>
    <row r="43" spans="1:4" ht="15.75" hidden="1" customHeight="1" x14ac:dyDescent="0.25">
      <c r="A43" s="32" t="s">
        <v>184</v>
      </c>
      <c r="B43" s="31">
        <v>1339.4659999999999</v>
      </c>
      <c r="C43" s="63">
        <f t="shared" si="0"/>
        <v>1300</v>
      </c>
      <c r="D43" s="46">
        <f t="shared" si="1"/>
        <v>2.2389100518664742E-2</v>
      </c>
    </row>
    <row r="44" spans="1:4" ht="15.75" hidden="1" customHeight="1" x14ac:dyDescent="0.25">
      <c r="A44" s="32" t="s">
        <v>285</v>
      </c>
      <c r="B44" s="31">
        <v>284.62900000000002</v>
      </c>
      <c r="C44" s="63" t="str">
        <f t="shared" si="0"/>
        <v>&lt;500</v>
      </c>
      <c r="D44" s="72">
        <f t="shared" si="1"/>
        <v>4.7575580802551379E-3</v>
      </c>
    </row>
    <row r="45" spans="1:4" ht="15.75" hidden="1" customHeight="1" x14ac:dyDescent="0.25">
      <c r="A45" s="32" t="s">
        <v>288</v>
      </c>
      <c r="B45" s="31">
        <v>236.95740000000001</v>
      </c>
      <c r="C45" s="63" t="str">
        <f t="shared" si="0"/>
        <v>&lt;500</v>
      </c>
      <c r="D45" s="46">
        <f t="shared" si="1"/>
        <v>3.9607299082182372E-3</v>
      </c>
    </row>
    <row r="46" spans="1:4" ht="15.75" hidden="1" customHeight="1" x14ac:dyDescent="0.25">
      <c r="A46" s="32" t="s">
        <v>183</v>
      </c>
      <c r="B46" s="31">
        <v>214.148</v>
      </c>
      <c r="C46" s="63" t="str">
        <f t="shared" si="0"/>
        <v>&lt;500</v>
      </c>
      <c r="D46" s="46">
        <f t="shared" si="1"/>
        <v>3.5794720417472469E-3</v>
      </c>
    </row>
    <row r="47" spans="1:4" ht="15.75" hidden="1" customHeight="1" x14ac:dyDescent="0.25">
      <c r="C47" s="63"/>
    </row>
    <row r="48" spans="1:4" ht="15.75" hidden="1" customHeight="1" x14ac:dyDescent="0.25">
      <c r="A48" s="31" t="s">
        <v>11</v>
      </c>
      <c r="B48" s="31">
        <v>59826.7</v>
      </c>
      <c r="C48" s="63">
        <f t="shared" si="0"/>
        <v>60000</v>
      </c>
      <c r="D48" s="46">
        <f>B48/$B$48</f>
        <v>1</v>
      </c>
    </row>
  </sheetData>
  <sheetProtection algorithmName="SHA-512" hashValue="tjmf/ePziob78eZLm60416N41/9fzSXZ8bB1nSrI7n4Ed8n8MmQf8Xs9zKA/8dKjiCNVCbUSWxzWDlOIKMq1xg==" saltValue="AIAgy3OTCLbpsiGQw8kyBw==" spinCount="100000" sheet="1" scenarios="1"/>
  <pageMargins left="0.7" right="0.7" top="0.75" bottom="0.75" header="0.3" footer="0.3"/>
  <pageSetup paperSize="0" orientation="portrait" horizontalDpi="0" verticalDpi="0" copie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O60"/>
  <sheetViews>
    <sheetView showGridLines="0" showRowColHeaders="0" zoomScale="70" zoomScaleNormal="70" workbookViewId="0">
      <selection sqref="A1:D1"/>
    </sheetView>
  </sheetViews>
  <sheetFormatPr defaultRowHeight="15.75" x14ac:dyDescent="0.25"/>
  <cols>
    <col min="1" max="16384" width="9" style="31"/>
  </cols>
  <sheetData>
    <row r="1" spans="1:1" ht="15.75" customHeight="1" x14ac:dyDescent="0.25">
      <c r="A1" s="30"/>
    </row>
    <row r="12" spans="1:1" x14ac:dyDescent="0.25">
      <c r="A12" s="32"/>
    </row>
    <row r="13" spans="1:1" x14ac:dyDescent="0.25">
      <c r="A13" s="32"/>
    </row>
    <row r="14" spans="1:1" x14ac:dyDescent="0.25">
      <c r="A14" s="32"/>
    </row>
    <row r="15" spans="1:1" x14ac:dyDescent="0.25">
      <c r="A15" s="32"/>
    </row>
    <row r="29" spans="5:15" x14ac:dyDescent="0.25">
      <c r="E29" s="33"/>
      <c r="F29" s="33"/>
      <c r="G29" s="33"/>
      <c r="H29" s="33"/>
      <c r="I29" s="33"/>
      <c r="J29" s="33"/>
      <c r="K29" s="33"/>
      <c r="L29" s="33"/>
      <c r="M29" s="33"/>
      <c r="N29" s="33"/>
      <c r="O29" s="33"/>
    </row>
    <row r="33" spans="1:4" x14ac:dyDescent="0.25">
      <c r="A33" s="34" t="s">
        <v>226</v>
      </c>
    </row>
    <row r="38" spans="1:4" hidden="1" x14ac:dyDescent="0.25">
      <c r="A38" s="35" t="s">
        <v>174</v>
      </c>
      <c r="B38" s="35" t="s">
        <v>227</v>
      </c>
    </row>
    <row r="39" spans="1:4" hidden="1" x14ac:dyDescent="0.25">
      <c r="A39" s="31" t="s">
        <v>142</v>
      </c>
      <c r="B39" s="31">
        <v>108</v>
      </c>
      <c r="C39" s="63" t="str">
        <f t="shared" ref="C39:C58" si="0">(IF(ISNUMBER(B39),(IF(B39&lt;100,"&lt;100",IF(B39&lt;200,"&lt;200",IF(B39&lt;500,"&lt;500",IF(B39&lt;1000,"&lt;1,000",IF(B39&lt;10000,(ROUND(B39,-2)),IF(B39&lt;100000,(ROUND(B39,-3)),IF(B39&lt;1000000,(ROUND(B39,-4)),IF(B39&gt;=1000000,(ROUND(B39,-5))))))))))),"-"))</f>
        <v>&lt;200</v>
      </c>
      <c r="D39" s="46">
        <f t="shared" ref="D39:D58" si="1">B39/$B$60</f>
        <v>0.37944130780770757</v>
      </c>
    </row>
    <row r="40" spans="1:4" hidden="1" x14ac:dyDescent="0.25">
      <c r="A40" s="31" t="s">
        <v>165</v>
      </c>
      <c r="B40" s="31">
        <v>104</v>
      </c>
      <c r="C40" s="63" t="str">
        <f t="shared" si="0"/>
        <v>&lt;200</v>
      </c>
      <c r="D40" s="46">
        <f t="shared" si="1"/>
        <v>0.36538792603705172</v>
      </c>
    </row>
    <row r="41" spans="1:4" hidden="1" x14ac:dyDescent="0.25">
      <c r="A41" s="31" t="s">
        <v>169</v>
      </c>
      <c r="B41" s="31">
        <v>22</v>
      </c>
      <c r="C41" s="63" t="str">
        <f t="shared" si="0"/>
        <v>&lt;100</v>
      </c>
      <c r="D41" s="46">
        <f t="shared" si="1"/>
        <v>7.7293599738607097E-2</v>
      </c>
    </row>
    <row r="42" spans="1:4" hidden="1" x14ac:dyDescent="0.25">
      <c r="A42" s="31" t="s">
        <v>157</v>
      </c>
      <c r="B42" s="31">
        <v>20</v>
      </c>
      <c r="C42" s="63" t="str">
        <f t="shared" si="0"/>
        <v>&lt;100</v>
      </c>
      <c r="D42" s="46">
        <f t="shared" si="1"/>
        <v>7.0266908853279172E-2</v>
      </c>
    </row>
    <row r="43" spans="1:4" hidden="1" x14ac:dyDescent="0.25">
      <c r="A43" s="31" t="s">
        <v>164</v>
      </c>
      <c r="B43" s="31">
        <v>6.4710999999999999</v>
      </c>
      <c r="C43" s="63" t="str">
        <f t="shared" si="0"/>
        <v>&lt;100</v>
      </c>
      <c r="D43" s="46">
        <f t="shared" si="1"/>
        <v>2.2735209694022745E-2</v>
      </c>
    </row>
    <row r="44" spans="1:4" hidden="1" x14ac:dyDescent="0.25">
      <c r="A44" s="31" t="s">
        <v>104</v>
      </c>
      <c r="B44" s="31">
        <v>5</v>
      </c>
      <c r="C44" s="63" t="str">
        <f t="shared" si="0"/>
        <v>&lt;100</v>
      </c>
      <c r="D44" s="46">
        <f t="shared" si="1"/>
        <v>1.7566727213319793E-2</v>
      </c>
    </row>
    <row r="45" spans="1:4" hidden="1" x14ac:dyDescent="0.25">
      <c r="A45" s="31" t="s">
        <v>141</v>
      </c>
      <c r="B45" s="31">
        <v>4</v>
      </c>
      <c r="C45" s="63" t="str">
        <f t="shared" si="0"/>
        <v>&lt;100</v>
      </c>
      <c r="D45" s="46">
        <f t="shared" si="1"/>
        <v>1.4053381770655834E-2</v>
      </c>
    </row>
    <row r="46" spans="1:4" hidden="1" x14ac:dyDescent="0.25">
      <c r="A46" s="31" t="s">
        <v>37</v>
      </c>
      <c r="B46" s="31">
        <v>2.9306999999999999</v>
      </c>
      <c r="C46" s="63" t="str">
        <f t="shared" si="0"/>
        <v>&lt;100</v>
      </c>
      <c r="D46" s="46">
        <f t="shared" si="1"/>
        <v>1.0296561488815264E-2</v>
      </c>
    </row>
    <row r="47" spans="1:4" hidden="1" x14ac:dyDescent="0.25">
      <c r="A47" s="31" t="s">
        <v>140</v>
      </c>
      <c r="B47" s="31">
        <v>2.9184999999999999</v>
      </c>
      <c r="C47" s="63" t="str">
        <f t="shared" si="0"/>
        <v>&lt;100</v>
      </c>
      <c r="D47" s="46">
        <f t="shared" si="1"/>
        <v>1.0253698674414764E-2</v>
      </c>
    </row>
    <row r="48" spans="1:4" hidden="1" x14ac:dyDescent="0.25">
      <c r="A48" s="31" t="s">
        <v>41</v>
      </c>
      <c r="B48" s="31">
        <v>2.6595</v>
      </c>
      <c r="C48" s="63" t="str">
        <f t="shared" si="0"/>
        <v>&lt;100</v>
      </c>
      <c r="D48" s="46">
        <f t="shared" si="1"/>
        <v>9.3437422047647992E-3</v>
      </c>
    </row>
    <row r="49" spans="1:4" hidden="1" x14ac:dyDescent="0.25">
      <c r="A49" s="31" t="s">
        <v>105</v>
      </c>
      <c r="B49" s="31">
        <v>1.9001999999999999</v>
      </c>
      <c r="C49" s="63" t="str">
        <f t="shared" si="0"/>
        <v>&lt;100</v>
      </c>
      <c r="D49" s="46">
        <f t="shared" si="1"/>
        <v>6.6760590101500542E-3</v>
      </c>
    </row>
    <row r="50" spans="1:4" hidden="1" x14ac:dyDescent="0.25">
      <c r="A50" s="31" t="s">
        <v>84</v>
      </c>
      <c r="B50" s="31">
        <v>1.3174000000000001</v>
      </c>
      <c r="C50" s="63" t="str">
        <f t="shared" si="0"/>
        <v>&lt;100</v>
      </c>
      <c r="D50" s="46">
        <f t="shared" si="1"/>
        <v>4.6284812861654995E-3</v>
      </c>
    </row>
    <row r="51" spans="1:4" hidden="1" x14ac:dyDescent="0.25">
      <c r="A51" s="31" t="s">
        <v>34</v>
      </c>
      <c r="B51" s="31">
        <v>1.2929999999999999</v>
      </c>
      <c r="C51" s="63" t="str">
        <f t="shared" si="0"/>
        <v>&lt;100</v>
      </c>
      <c r="D51" s="46">
        <f t="shared" si="1"/>
        <v>4.5427556573644987E-3</v>
      </c>
    </row>
    <row r="52" spans="1:4" hidden="1" x14ac:dyDescent="0.25">
      <c r="A52" s="31" t="s">
        <v>31</v>
      </c>
      <c r="B52" s="31">
        <v>0.60929999999999995</v>
      </c>
      <c r="C52" s="63" t="str">
        <f t="shared" si="0"/>
        <v>&lt;100</v>
      </c>
      <c r="D52" s="46">
        <f t="shared" si="1"/>
        <v>2.1406813782151499E-3</v>
      </c>
    </row>
    <row r="53" spans="1:4" hidden="1" x14ac:dyDescent="0.25">
      <c r="A53" s="31" t="s">
        <v>145</v>
      </c>
      <c r="B53" s="31">
        <v>0.60929999999999995</v>
      </c>
      <c r="C53" s="63" t="str">
        <f t="shared" si="0"/>
        <v>&lt;100</v>
      </c>
      <c r="D53" s="46">
        <f t="shared" si="1"/>
        <v>2.1406813782151499E-3</v>
      </c>
    </row>
    <row r="54" spans="1:4" hidden="1" x14ac:dyDescent="0.25">
      <c r="A54" s="31" t="s">
        <v>50</v>
      </c>
      <c r="B54" s="31">
        <v>0.38650000000000001</v>
      </c>
      <c r="C54" s="63" t="str">
        <f t="shared" si="0"/>
        <v>&lt;100</v>
      </c>
      <c r="D54" s="46">
        <f t="shared" si="1"/>
        <v>1.3579080135896202E-3</v>
      </c>
    </row>
    <row r="55" spans="1:4" hidden="1" x14ac:dyDescent="0.25">
      <c r="A55" s="31" t="s">
        <v>64</v>
      </c>
      <c r="B55" s="31">
        <v>0.25509999999999999</v>
      </c>
      <c r="C55" s="63" t="str">
        <f t="shared" si="0"/>
        <v>&lt;100</v>
      </c>
      <c r="D55" s="46">
        <f t="shared" si="1"/>
        <v>8.9625442242357591E-4</v>
      </c>
    </row>
    <row r="56" spans="1:4" hidden="1" x14ac:dyDescent="0.25">
      <c r="A56" s="31" t="s">
        <v>47</v>
      </c>
      <c r="B56" s="31">
        <v>0.17800000000000002</v>
      </c>
      <c r="C56" s="63" t="str">
        <f t="shared" si="0"/>
        <v>&lt;100</v>
      </c>
      <c r="D56" s="46">
        <f t="shared" si="1"/>
        <v>6.2537548879418477E-4</v>
      </c>
    </row>
    <row r="57" spans="1:4" hidden="1" x14ac:dyDescent="0.25">
      <c r="A57" s="31" t="s">
        <v>120</v>
      </c>
      <c r="B57" s="31">
        <v>7.1000000000000008E-2</v>
      </c>
      <c r="C57" s="63" t="str">
        <f t="shared" si="0"/>
        <v>&lt;100</v>
      </c>
      <c r="D57" s="46">
        <f t="shared" si="1"/>
        <v>2.4944752642914108E-4</v>
      </c>
    </row>
    <row r="58" spans="1:4" hidden="1" x14ac:dyDescent="0.25">
      <c r="A58" s="31" t="s">
        <v>159</v>
      </c>
      <c r="B58" s="31">
        <v>3.0100000000000002E-2</v>
      </c>
      <c r="C58" s="63" t="str">
        <f t="shared" si="0"/>
        <v>&lt;100</v>
      </c>
      <c r="D58" s="46">
        <f t="shared" si="1"/>
        <v>1.0575169782418517E-4</v>
      </c>
    </row>
    <row r="59" spans="1:4" hidden="1" x14ac:dyDescent="0.25">
      <c r="C59" s="63"/>
      <c r="D59" s="46"/>
    </row>
    <row r="60" spans="1:4" hidden="1" x14ac:dyDescent="0.25">
      <c r="A60" s="31" t="s">
        <v>187</v>
      </c>
      <c r="B60" s="31">
        <v>284.62900000000002</v>
      </c>
      <c r="C60" s="63" t="str">
        <f t="shared" ref="C60" si="2">(IF(ISNUMBER(B60),(IF(B60&lt;100,"&lt;100",IF(B60&lt;200,"&lt;200",IF(B60&lt;500,"&lt;500",IF(B60&lt;1000,"&lt;1,000",IF(B60&lt;10000,(ROUND(B60,-2)),IF(B60&lt;100000,(ROUND(B60,-3)),IF(B60&lt;1000000,(ROUND(B60,-4)),IF(B60&gt;=1000000,(ROUND(B60,-5))))))))))),"-"))</f>
        <v>&lt;500</v>
      </c>
      <c r="D60" s="46">
        <f t="shared" ref="D60" si="3">B60/$B$60</f>
        <v>1</v>
      </c>
    </row>
  </sheetData>
  <sheetProtection algorithmName="SHA-512" hashValue="bvWQUVNzcgGqYHt8VpFqhJzNgyPBgkgID2xXJ/3ZWYcG016y0m2grCvfvzUKxg2zhi9MUzYFPxFChXq2mxyAGw==" saltValue="Ed6T8XE9asRBWtmOdCpgIQ==" spinCount="100000" sheet="1" scenarios="1"/>
  <sortState ref="A38:D58">
    <sortCondition descending="1" ref="B39"/>
  </sortState>
  <pageMargins left="0.7" right="0.7" top="0.75" bottom="0.75" header="0.3" footer="0.3"/>
  <pageSetup paperSize="0" orientation="portrait" horizontalDpi="0" verticalDpi="0" copie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30:U186"/>
  <sheetViews>
    <sheetView showRowColHeaders="0" zoomScale="80" zoomScaleNormal="80" workbookViewId="0">
      <selection sqref="A1:D1"/>
    </sheetView>
  </sheetViews>
  <sheetFormatPr defaultRowHeight="15.75" x14ac:dyDescent="0.25"/>
  <cols>
    <col min="1" max="2" width="9" style="1"/>
    <col min="3" max="3" width="27.625" style="1" bestFit="1" customWidth="1"/>
    <col min="4" max="16384" width="9" style="1"/>
  </cols>
  <sheetData>
    <row r="30" spans="1:11" x14ac:dyDescent="0.25">
      <c r="A30" s="84" t="s">
        <v>244</v>
      </c>
      <c r="B30" s="84"/>
      <c r="C30" s="84"/>
      <c r="D30" s="84"/>
      <c r="E30" s="84"/>
      <c r="F30" s="84"/>
      <c r="G30" s="84"/>
      <c r="H30" s="84"/>
      <c r="I30" s="84"/>
      <c r="J30" s="84"/>
      <c r="K30" s="84"/>
    </row>
    <row r="31" spans="1:11" x14ac:dyDescent="0.25">
      <c r="A31" s="84" t="s">
        <v>290</v>
      </c>
      <c r="B31" s="84"/>
      <c r="C31" s="84"/>
      <c r="D31" s="84"/>
      <c r="E31" s="84"/>
      <c r="F31" s="84"/>
      <c r="G31" s="84"/>
      <c r="H31" s="84"/>
      <c r="I31" s="84"/>
      <c r="J31" s="84"/>
      <c r="K31" s="84"/>
    </row>
    <row r="32" spans="1:11" x14ac:dyDescent="0.25">
      <c r="A32" s="85"/>
      <c r="B32" s="85"/>
      <c r="C32" s="85"/>
      <c r="D32" s="85"/>
      <c r="E32" s="85"/>
      <c r="F32" s="85"/>
      <c r="G32" s="85"/>
      <c r="H32" s="85"/>
      <c r="I32" s="85"/>
      <c r="J32" s="85"/>
      <c r="K32" s="85"/>
    </row>
    <row r="33" spans="1:11" x14ac:dyDescent="0.25">
      <c r="A33" s="85"/>
      <c r="B33" s="85"/>
      <c r="C33" s="85"/>
      <c r="D33" s="85"/>
      <c r="E33" s="85"/>
      <c r="F33" s="85"/>
      <c r="G33" s="85"/>
      <c r="H33" s="85"/>
      <c r="I33" s="85"/>
      <c r="J33" s="85"/>
      <c r="K33" s="85"/>
    </row>
    <row r="35" spans="1:11" hidden="1" x14ac:dyDescent="0.25">
      <c r="B35" s="1" t="s">
        <v>187</v>
      </c>
      <c r="C35" s="1" t="s">
        <v>184</v>
      </c>
      <c r="D35" s="1" t="s">
        <v>181</v>
      </c>
      <c r="E35" s="1" t="s">
        <v>186</v>
      </c>
      <c r="F35" s="1" t="s">
        <v>183</v>
      </c>
      <c r="G35" s="1" t="s">
        <v>185</v>
      </c>
      <c r="H35" s="1" t="s">
        <v>182</v>
      </c>
    </row>
    <row r="36" spans="1:11" hidden="1" x14ac:dyDescent="0.25">
      <c r="A36" s="1">
        <v>1</v>
      </c>
      <c r="B36" s="5">
        <v>3.968253968253968E-2</v>
      </c>
      <c r="C36" s="5">
        <v>0.62307807135393345</v>
      </c>
      <c r="D36" s="5">
        <v>0.60278525990028087</v>
      </c>
      <c r="E36" s="5">
        <v>0.19784172661870503</v>
      </c>
      <c r="F36" s="5">
        <v>0.40206185567010311</v>
      </c>
      <c r="G36" s="5">
        <v>2.0618556701030927E-2</v>
      </c>
      <c r="H36" s="5">
        <v>0.25966850828729282</v>
      </c>
      <c r="I36" s="5"/>
    </row>
    <row r="37" spans="1:11" hidden="1" x14ac:dyDescent="0.25">
      <c r="A37" s="1">
        <v>2</v>
      </c>
      <c r="B37" s="5">
        <v>5.1150895140664966E-3</v>
      </c>
      <c r="C37" s="5">
        <v>0</v>
      </c>
      <c r="D37" s="5">
        <v>0.31535898212662827</v>
      </c>
      <c r="E37" s="5">
        <v>0.32432432432432434</v>
      </c>
      <c r="F37" s="5">
        <v>3.272727272727273E-2</v>
      </c>
      <c r="G37" s="5">
        <v>0.29411764705882354</v>
      </c>
      <c r="H37" s="5">
        <v>0.39178541492036884</v>
      </c>
      <c r="I37" s="5"/>
    </row>
    <row r="38" spans="1:11" hidden="1" x14ac:dyDescent="0.25">
      <c r="A38" s="1">
        <v>3</v>
      </c>
      <c r="B38" s="5">
        <v>0.69741697416974169</v>
      </c>
      <c r="C38" s="5">
        <v>4.6627872276932256E-2</v>
      </c>
      <c r="D38" s="5">
        <v>0.18292682926829268</v>
      </c>
      <c r="E38" s="5">
        <v>0.11835973904939422</v>
      </c>
      <c r="F38" s="5">
        <v>0.13186813186813187</v>
      </c>
      <c r="G38" s="5">
        <v>2.1126760563380281E-2</v>
      </c>
      <c r="H38" s="5">
        <v>0.19642624233728967</v>
      </c>
      <c r="I38" s="5"/>
    </row>
    <row r="39" spans="1:11" hidden="1" x14ac:dyDescent="0.25">
      <c r="A39" s="1">
        <v>4</v>
      </c>
      <c r="B39" s="5">
        <v>0.15011093197873226</v>
      </c>
      <c r="C39" s="5">
        <v>5.3478086047446721E-2</v>
      </c>
      <c r="D39" s="5">
        <v>0.50912576969875745</v>
      </c>
      <c r="E39" s="5">
        <v>0.27711602697422322</v>
      </c>
      <c r="F39" s="5">
        <v>8.771929824561403E-2</v>
      </c>
      <c r="G39" s="5">
        <v>0</v>
      </c>
      <c r="H39" s="5">
        <v>0.56848772763262079</v>
      </c>
      <c r="I39" s="5"/>
    </row>
    <row r="40" spans="1:11" hidden="1" x14ac:dyDescent="0.25">
      <c r="A40" s="1">
        <v>5</v>
      </c>
      <c r="B40" s="5">
        <v>0.22826359880389877</v>
      </c>
      <c r="C40" s="5">
        <v>2.5952140208965285E-2</v>
      </c>
      <c r="D40" s="5"/>
      <c r="E40" s="5">
        <v>9.7560975609756101E-2</v>
      </c>
      <c r="F40" s="5">
        <v>0.21848739495798319</v>
      </c>
      <c r="G40" s="5">
        <v>0.42601828761429761</v>
      </c>
      <c r="H40" s="5">
        <v>4.7935316199826737E-2</v>
      </c>
      <c r="I40" s="5"/>
    </row>
    <row r="41" spans="1:11" hidden="1" x14ac:dyDescent="0.25">
      <c r="A41" s="1">
        <v>6</v>
      </c>
      <c r="B41" s="5">
        <v>0.13392857142857142</v>
      </c>
      <c r="C41" s="5">
        <v>5.8139534883720929E-2</v>
      </c>
      <c r="D41" s="5"/>
      <c r="E41" s="5">
        <v>0.2469528351881293</v>
      </c>
      <c r="F41" s="5">
        <v>7.2675790467201504E-2</v>
      </c>
      <c r="G41" s="5">
        <v>5.9171597633136092E-2</v>
      </c>
      <c r="H41" s="5">
        <v>0</v>
      </c>
      <c r="I41" s="5"/>
    </row>
    <row r="42" spans="1:11" hidden="1" x14ac:dyDescent="0.25">
      <c r="A42" s="1">
        <v>7</v>
      </c>
      <c r="B42" s="5">
        <v>0.38613861386138615</v>
      </c>
      <c r="C42" s="5">
        <v>0.94856309870887134</v>
      </c>
      <c r="D42" s="5"/>
      <c r="E42" s="5">
        <v>0.13968481375358166</v>
      </c>
      <c r="F42" s="5"/>
      <c r="G42" s="5"/>
      <c r="H42" s="5">
        <v>0.2431237721021611</v>
      </c>
      <c r="I42" s="5"/>
    </row>
    <row r="43" spans="1:11" hidden="1" x14ac:dyDescent="0.25">
      <c r="A43" s="1">
        <v>8</v>
      </c>
      <c r="B43" s="5">
        <v>0.56164383561643838</v>
      </c>
      <c r="C43" s="5">
        <v>0.20895522388059701</v>
      </c>
      <c r="D43" s="5"/>
      <c r="E43" s="5">
        <v>0.22583600549702246</v>
      </c>
      <c r="F43" s="5"/>
      <c r="G43" s="5"/>
      <c r="H43" s="5">
        <v>0.12952665129526653</v>
      </c>
      <c r="I43" s="5"/>
    </row>
    <row r="44" spans="1:11" hidden="1" x14ac:dyDescent="0.25">
      <c r="A44" s="1">
        <v>9</v>
      </c>
      <c r="B44" s="5">
        <v>0.15958635217516198</v>
      </c>
      <c r="C44" s="5"/>
      <c r="D44" s="5"/>
      <c r="E44" s="5">
        <v>0.30539682539682539</v>
      </c>
      <c r="F44" s="5"/>
      <c r="G44" s="5"/>
      <c r="H44" s="5"/>
      <c r="I44" s="5"/>
    </row>
    <row r="45" spans="1:11" hidden="1" x14ac:dyDescent="0.25">
      <c r="A45" s="1">
        <v>10</v>
      </c>
      <c r="B45" s="5">
        <v>0.18779342723004694</v>
      </c>
      <c r="C45" s="5"/>
      <c r="D45" s="5"/>
      <c r="E45" s="5">
        <v>0.15384615384615385</v>
      </c>
      <c r="F45" s="5"/>
      <c r="G45" s="5"/>
      <c r="H45" s="5"/>
      <c r="I45" s="5"/>
    </row>
    <row r="46" spans="1:11" hidden="1" x14ac:dyDescent="0.25">
      <c r="A46" s="1">
        <v>11</v>
      </c>
      <c r="B46" s="5">
        <v>0.95258620689655171</v>
      </c>
      <c r="C46" s="5"/>
      <c r="D46" s="5"/>
      <c r="E46" s="5">
        <v>0.1339366515837104</v>
      </c>
      <c r="F46" s="5"/>
      <c r="G46" s="5"/>
      <c r="H46" s="5"/>
      <c r="I46" s="5"/>
    </row>
    <row r="47" spans="1:11" hidden="1" x14ac:dyDescent="0.25">
      <c r="A47" s="1">
        <v>12</v>
      </c>
      <c r="B47" s="5">
        <v>8.9333333333333334E-2</v>
      </c>
      <c r="C47" s="5"/>
      <c r="D47" s="5"/>
      <c r="E47" s="5"/>
      <c r="F47" s="5"/>
      <c r="G47" s="5"/>
      <c r="H47" s="5"/>
      <c r="I47" s="5"/>
    </row>
    <row r="48" spans="1:11" hidden="1" x14ac:dyDescent="0.25"/>
    <row r="49" spans="2:21" hidden="1" x14ac:dyDescent="0.25"/>
    <row r="50" spans="2:21" hidden="1" x14ac:dyDescent="0.25"/>
    <row r="51" spans="2:21" hidden="1" x14ac:dyDescent="0.25"/>
    <row r="52" spans="2:21" hidden="1" x14ac:dyDescent="0.25"/>
    <row r="53" spans="2:21" hidden="1" x14ac:dyDescent="0.25"/>
    <row r="54" spans="2:21" hidden="1" x14ac:dyDescent="0.25"/>
    <row r="55" spans="2:21" hidden="1" x14ac:dyDescent="0.25">
      <c r="B55" s="1" t="s">
        <v>243</v>
      </c>
      <c r="C55" s="1" t="s">
        <v>246</v>
      </c>
      <c r="D55" s="1" t="s">
        <v>247</v>
      </c>
      <c r="E55" s="1" t="s">
        <v>248</v>
      </c>
      <c r="F55" s="1" t="s">
        <v>249</v>
      </c>
      <c r="G55" s="1" t="s">
        <v>250</v>
      </c>
      <c r="H55" s="1" t="s">
        <v>251</v>
      </c>
      <c r="I55" s="1" t="s">
        <v>252</v>
      </c>
      <c r="J55" s="1" t="s">
        <v>253</v>
      </c>
      <c r="K55" s="1" t="s">
        <v>254</v>
      </c>
      <c r="L55" s="1" t="s">
        <v>255</v>
      </c>
      <c r="M55" s="1" t="s">
        <v>256</v>
      </c>
      <c r="N55" s="1" t="s">
        <v>257</v>
      </c>
      <c r="O55" s="1" t="s">
        <v>258</v>
      </c>
      <c r="P55" s="1" t="s">
        <v>253</v>
      </c>
      <c r="Q55" s="1" t="s">
        <v>254</v>
      </c>
      <c r="R55" s="1" t="s">
        <v>255</v>
      </c>
      <c r="S55" s="1" t="s">
        <v>256</v>
      </c>
      <c r="T55" s="1" t="s">
        <v>257</v>
      </c>
      <c r="U55" s="1" t="s">
        <v>258</v>
      </c>
    </row>
    <row r="56" spans="2:21" hidden="1" x14ac:dyDescent="0.25">
      <c r="B56" s="83" t="s">
        <v>187</v>
      </c>
      <c r="C56" s="1" t="s">
        <v>34</v>
      </c>
      <c r="D56" s="5">
        <f t="shared" ref="D56:D87" si="0">SUM(M56:N56)/SUM(S56:T56)</f>
        <v>3.968253968253968E-2</v>
      </c>
      <c r="E56" s="1">
        <v>2014</v>
      </c>
      <c r="F56" s="48">
        <v>41640</v>
      </c>
      <c r="G56" s="48">
        <v>42004</v>
      </c>
      <c r="H56" s="1">
        <v>0</v>
      </c>
      <c r="I56" s="1">
        <v>5</v>
      </c>
      <c r="J56" s="1">
        <f t="shared" ref="J56:J87" si="1">SUM(H56:I56)</f>
        <v>5</v>
      </c>
      <c r="K56" s="1">
        <v>10</v>
      </c>
      <c r="L56" s="1">
        <f>SUM(M56:N56)</f>
        <v>5</v>
      </c>
      <c r="M56" s="1">
        <v>4</v>
      </c>
      <c r="N56" s="1">
        <v>1</v>
      </c>
      <c r="O56" s="1">
        <v>9</v>
      </c>
      <c r="P56" s="1">
        <v>11</v>
      </c>
      <c r="Q56" s="1">
        <v>18</v>
      </c>
      <c r="R56" s="1">
        <f>SUM(S56:T56)</f>
        <v>126</v>
      </c>
      <c r="S56" s="1">
        <v>13</v>
      </c>
      <c r="T56" s="1">
        <v>113</v>
      </c>
      <c r="U56" s="1">
        <v>378</v>
      </c>
    </row>
    <row r="57" spans="2:21" hidden="1" x14ac:dyDescent="0.25">
      <c r="B57" s="83"/>
      <c r="C57" s="1" t="s">
        <v>259</v>
      </c>
      <c r="D57" s="5">
        <f t="shared" si="0"/>
        <v>5.1150895140664966E-3</v>
      </c>
      <c r="E57" s="1" t="s">
        <v>260</v>
      </c>
      <c r="F57" s="48">
        <v>41640</v>
      </c>
      <c r="G57" s="48">
        <v>41820</v>
      </c>
      <c r="H57" s="1">
        <v>0</v>
      </c>
      <c r="I57" s="1">
        <v>5</v>
      </c>
      <c r="J57" s="1">
        <f t="shared" si="1"/>
        <v>5</v>
      </c>
      <c r="K57" s="1">
        <v>11</v>
      </c>
      <c r="L57" s="1">
        <f t="shared" ref="L57:L118" si="2">SUM(M57:N57)</f>
        <v>2</v>
      </c>
      <c r="M57" s="1">
        <v>0</v>
      </c>
      <c r="N57" s="1">
        <v>2</v>
      </c>
      <c r="O57" s="1">
        <v>17</v>
      </c>
      <c r="P57" s="1">
        <v>65</v>
      </c>
      <c r="Q57" s="1">
        <v>46</v>
      </c>
      <c r="R57" s="1">
        <f t="shared" ref="R57:R118" si="3">SUM(S57:T57)</f>
        <v>391</v>
      </c>
      <c r="S57" s="1">
        <v>21</v>
      </c>
      <c r="T57" s="1">
        <v>370</v>
      </c>
      <c r="U57" s="1">
        <v>1142</v>
      </c>
    </row>
    <row r="58" spans="2:21" hidden="1" x14ac:dyDescent="0.25">
      <c r="B58" s="83"/>
      <c r="C58" s="1" t="s">
        <v>41</v>
      </c>
      <c r="D58" s="5">
        <f t="shared" si="0"/>
        <v>0.69741697416974169</v>
      </c>
      <c r="E58" s="1">
        <v>2014</v>
      </c>
      <c r="F58" s="48">
        <v>41640</v>
      </c>
      <c r="G58" s="48">
        <v>42004</v>
      </c>
      <c r="H58" s="1">
        <v>0</v>
      </c>
      <c r="I58" s="1">
        <v>0</v>
      </c>
      <c r="J58" s="1">
        <f t="shared" si="1"/>
        <v>0</v>
      </c>
      <c r="K58" s="1">
        <v>0</v>
      </c>
      <c r="L58" s="1">
        <f t="shared" si="2"/>
        <v>189</v>
      </c>
      <c r="M58" s="1">
        <v>189</v>
      </c>
      <c r="N58" s="1">
        <v>0</v>
      </c>
      <c r="O58" s="1">
        <v>0</v>
      </c>
      <c r="P58" s="1">
        <v>9</v>
      </c>
      <c r="Q58" s="1">
        <v>47</v>
      </c>
      <c r="R58" s="1">
        <f t="shared" si="3"/>
        <v>271</v>
      </c>
      <c r="S58" s="1">
        <v>43</v>
      </c>
      <c r="T58" s="1">
        <v>228</v>
      </c>
      <c r="U58" s="1">
        <v>1502</v>
      </c>
    </row>
    <row r="59" spans="2:21" hidden="1" x14ac:dyDescent="0.25">
      <c r="B59" s="83"/>
      <c r="C59" s="1" t="s">
        <v>261</v>
      </c>
      <c r="D59" s="5">
        <f t="shared" si="0"/>
        <v>0.15011093197873226</v>
      </c>
      <c r="E59" s="1" t="s">
        <v>260</v>
      </c>
      <c r="F59" s="48">
        <v>41640</v>
      </c>
      <c r="G59" s="48">
        <v>41820</v>
      </c>
      <c r="H59" s="1">
        <v>0</v>
      </c>
      <c r="I59" s="1">
        <v>2</v>
      </c>
      <c r="J59" s="1">
        <f t="shared" si="1"/>
        <v>2</v>
      </c>
      <c r="K59" s="1">
        <v>4</v>
      </c>
      <c r="L59" s="1">
        <f t="shared" si="2"/>
        <v>10</v>
      </c>
      <c r="M59" s="1">
        <v>4</v>
      </c>
      <c r="N59" s="1">
        <v>6</v>
      </c>
      <c r="O59" s="1">
        <v>29</v>
      </c>
      <c r="P59" s="1">
        <v>2</v>
      </c>
      <c r="Q59" s="1">
        <v>4</v>
      </c>
      <c r="R59" s="1">
        <f t="shared" si="3"/>
        <v>66.617400000000004</v>
      </c>
      <c r="S59" s="1">
        <v>0.61739999999999995</v>
      </c>
      <c r="T59" s="1">
        <v>66</v>
      </c>
      <c r="U59" s="1">
        <v>211</v>
      </c>
    </row>
    <row r="60" spans="2:21" hidden="1" x14ac:dyDescent="0.25">
      <c r="B60" s="83"/>
      <c r="C60" s="1" t="s">
        <v>262</v>
      </c>
      <c r="D60" s="5">
        <f t="shared" si="0"/>
        <v>0.22826359880389877</v>
      </c>
      <c r="E60" s="1" t="s">
        <v>260</v>
      </c>
      <c r="F60" s="48">
        <v>41640</v>
      </c>
      <c r="G60" s="48">
        <v>41820</v>
      </c>
      <c r="H60" s="1">
        <v>0</v>
      </c>
      <c r="I60" s="1">
        <v>1</v>
      </c>
      <c r="J60" s="1">
        <f t="shared" si="1"/>
        <v>1</v>
      </c>
      <c r="K60" s="1">
        <v>1</v>
      </c>
      <c r="L60" s="1">
        <f t="shared" si="2"/>
        <v>8</v>
      </c>
      <c r="M60" s="1">
        <v>4</v>
      </c>
      <c r="N60" s="1">
        <v>4</v>
      </c>
      <c r="O60" s="1">
        <v>9</v>
      </c>
      <c r="P60" s="1">
        <v>0.35620000000000002</v>
      </c>
      <c r="Q60" s="1">
        <v>6.5199999999999994E-2</v>
      </c>
      <c r="R60" s="1">
        <f t="shared" si="3"/>
        <v>35.047199999999997</v>
      </c>
      <c r="S60" s="1">
        <v>4.7199999999999999E-2</v>
      </c>
      <c r="T60" s="1">
        <v>35</v>
      </c>
      <c r="U60" s="1">
        <v>100</v>
      </c>
    </row>
    <row r="61" spans="2:21" hidden="1" x14ac:dyDescent="0.25">
      <c r="B61" s="83"/>
      <c r="C61" s="1" t="s">
        <v>263</v>
      </c>
      <c r="D61" s="5">
        <f t="shared" si="0"/>
        <v>0.13392857142857142</v>
      </c>
      <c r="E61" s="1" t="s">
        <v>260</v>
      </c>
      <c r="F61" s="48">
        <v>41640</v>
      </c>
      <c r="G61" s="48">
        <v>41820</v>
      </c>
      <c r="H61" s="1">
        <v>0</v>
      </c>
      <c r="I61" s="1">
        <v>7</v>
      </c>
      <c r="J61" s="1">
        <f t="shared" si="1"/>
        <v>7</v>
      </c>
      <c r="K61" s="1">
        <v>21</v>
      </c>
      <c r="L61" s="1">
        <f t="shared" si="2"/>
        <v>30</v>
      </c>
      <c r="M61" s="1">
        <v>21</v>
      </c>
      <c r="N61" s="1">
        <v>9</v>
      </c>
      <c r="O61" s="1">
        <v>59</v>
      </c>
      <c r="P61" s="1">
        <v>20</v>
      </c>
      <c r="Q61" s="1">
        <v>31</v>
      </c>
      <c r="R61" s="1">
        <f t="shared" si="3"/>
        <v>224</v>
      </c>
      <c r="S61" s="1">
        <v>12</v>
      </c>
      <c r="T61" s="1">
        <v>212</v>
      </c>
      <c r="U61" s="1">
        <v>733</v>
      </c>
    </row>
    <row r="62" spans="2:21" hidden="1" x14ac:dyDescent="0.25">
      <c r="B62" s="83"/>
      <c r="C62" s="1" t="s">
        <v>104</v>
      </c>
      <c r="D62" s="5">
        <f t="shared" si="0"/>
        <v>0.38613861386138615</v>
      </c>
      <c r="E62" s="1">
        <v>2014</v>
      </c>
      <c r="F62" s="48">
        <v>41640</v>
      </c>
      <c r="G62" s="48">
        <v>42004</v>
      </c>
      <c r="H62" s="1">
        <v>7</v>
      </c>
      <c r="I62" s="1">
        <v>73</v>
      </c>
      <c r="J62" s="1">
        <f t="shared" si="1"/>
        <v>80</v>
      </c>
      <c r="K62" s="1">
        <v>180</v>
      </c>
      <c r="L62" s="1">
        <f t="shared" si="2"/>
        <v>117</v>
      </c>
      <c r="M62" s="1">
        <v>101</v>
      </c>
      <c r="N62" s="1">
        <v>16</v>
      </c>
      <c r="O62" s="1">
        <v>93</v>
      </c>
      <c r="P62" s="1">
        <v>156</v>
      </c>
      <c r="Q62" s="1">
        <v>217</v>
      </c>
      <c r="R62" s="1">
        <f t="shared" si="3"/>
        <v>303</v>
      </c>
      <c r="S62" s="1">
        <v>76</v>
      </c>
      <c r="T62" s="1">
        <v>227</v>
      </c>
      <c r="U62" s="1">
        <v>1308</v>
      </c>
    </row>
    <row r="63" spans="2:21" hidden="1" x14ac:dyDescent="0.25">
      <c r="B63" s="83"/>
      <c r="C63" s="1" t="s">
        <v>105</v>
      </c>
      <c r="D63" s="5">
        <f t="shared" si="0"/>
        <v>0.56164383561643838</v>
      </c>
      <c r="E63" s="1">
        <v>2014</v>
      </c>
      <c r="F63" s="48">
        <v>41640</v>
      </c>
      <c r="G63" s="48">
        <v>42004</v>
      </c>
      <c r="H63" s="1">
        <v>0</v>
      </c>
      <c r="I63" s="1">
        <v>17</v>
      </c>
      <c r="J63" s="1">
        <f t="shared" si="1"/>
        <v>17</v>
      </c>
      <c r="K63" s="1">
        <v>284</v>
      </c>
      <c r="L63" s="1">
        <f t="shared" si="2"/>
        <v>82</v>
      </c>
      <c r="M63" s="1">
        <v>74</v>
      </c>
      <c r="N63" s="1">
        <v>8</v>
      </c>
      <c r="O63" s="1">
        <v>63</v>
      </c>
      <c r="P63" s="1">
        <v>228</v>
      </c>
      <c r="Q63" s="1">
        <v>142</v>
      </c>
      <c r="R63" s="1">
        <f t="shared" si="3"/>
        <v>146</v>
      </c>
      <c r="S63" s="1">
        <v>24</v>
      </c>
      <c r="T63" s="1">
        <v>122</v>
      </c>
      <c r="U63" s="1">
        <v>736</v>
      </c>
    </row>
    <row r="64" spans="2:21" hidden="1" x14ac:dyDescent="0.25">
      <c r="B64" s="83"/>
      <c r="C64" s="1" t="s">
        <v>120</v>
      </c>
      <c r="D64" s="5">
        <f t="shared" si="0"/>
        <v>0.15958635217516198</v>
      </c>
      <c r="E64" s="1">
        <v>2014</v>
      </c>
      <c r="F64" s="48">
        <v>41640</v>
      </c>
      <c r="G64" s="48">
        <v>42004</v>
      </c>
      <c r="H64" s="1">
        <v>0</v>
      </c>
      <c r="I64" s="1">
        <v>0</v>
      </c>
      <c r="J64" s="1">
        <f t="shared" si="1"/>
        <v>0</v>
      </c>
      <c r="K64" s="1">
        <v>0</v>
      </c>
      <c r="L64" s="1">
        <f t="shared" si="2"/>
        <v>1</v>
      </c>
      <c r="M64" s="1">
        <v>1</v>
      </c>
      <c r="N64" s="1">
        <v>0</v>
      </c>
      <c r="O64" s="1">
        <v>1</v>
      </c>
      <c r="P64" s="1">
        <v>0.69610000000000005</v>
      </c>
      <c r="Q64" s="1">
        <v>0.39500000000000002</v>
      </c>
      <c r="R64" s="1">
        <f t="shared" si="3"/>
        <v>6.2661999999999995</v>
      </c>
      <c r="S64" s="1">
        <v>0.26619999999999999</v>
      </c>
      <c r="T64" s="1">
        <v>6</v>
      </c>
      <c r="U64" s="1">
        <v>18</v>
      </c>
    </row>
    <row r="65" spans="2:21" hidden="1" x14ac:dyDescent="0.25">
      <c r="B65" s="83"/>
      <c r="C65" s="1" t="s">
        <v>140</v>
      </c>
      <c r="D65" s="5">
        <f t="shared" si="0"/>
        <v>0.18779342723004694</v>
      </c>
      <c r="E65" s="1">
        <v>2014</v>
      </c>
      <c r="F65" s="48">
        <v>41640</v>
      </c>
      <c r="G65" s="48">
        <v>42004</v>
      </c>
      <c r="H65" s="1">
        <v>3</v>
      </c>
      <c r="I65" s="1">
        <v>22</v>
      </c>
      <c r="J65" s="1">
        <f t="shared" si="1"/>
        <v>25</v>
      </c>
      <c r="K65" s="1">
        <v>50</v>
      </c>
      <c r="L65" s="1">
        <f t="shared" si="2"/>
        <v>40</v>
      </c>
      <c r="M65" s="1">
        <v>23</v>
      </c>
      <c r="N65" s="1">
        <v>17</v>
      </c>
      <c r="O65" s="1">
        <v>134</v>
      </c>
      <c r="P65" s="1">
        <v>59</v>
      </c>
      <c r="Q65" s="1">
        <v>47</v>
      </c>
      <c r="R65" s="1">
        <f t="shared" si="3"/>
        <v>213</v>
      </c>
      <c r="S65" s="1">
        <v>41</v>
      </c>
      <c r="T65" s="1">
        <v>172</v>
      </c>
      <c r="U65" s="1">
        <v>1017</v>
      </c>
    </row>
    <row r="66" spans="2:21" hidden="1" x14ac:dyDescent="0.25">
      <c r="B66" s="83"/>
      <c r="C66" s="1" t="s">
        <v>141</v>
      </c>
      <c r="D66" s="5">
        <f t="shared" si="0"/>
        <v>0.95258620689655171</v>
      </c>
      <c r="E66" s="1">
        <v>2014</v>
      </c>
      <c r="F66" s="48">
        <v>41640</v>
      </c>
      <c r="G66" s="48">
        <v>42004</v>
      </c>
      <c r="H66" s="1">
        <v>11</v>
      </c>
      <c r="I66" s="1">
        <v>53</v>
      </c>
      <c r="J66" s="1">
        <f t="shared" si="1"/>
        <v>64</v>
      </c>
      <c r="K66" s="1">
        <v>77</v>
      </c>
      <c r="L66" s="1">
        <f t="shared" si="2"/>
        <v>221</v>
      </c>
      <c r="M66" s="1">
        <v>81</v>
      </c>
      <c r="N66" s="1">
        <v>140</v>
      </c>
      <c r="O66" s="1">
        <v>918</v>
      </c>
      <c r="P66" s="1">
        <v>5</v>
      </c>
      <c r="Q66" s="1">
        <v>81</v>
      </c>
      <c r="R66" s="1">
        <f t="shared" si="3"/>
        <v>232</v>
      </c>
      <c r="S66" s="1">
        <v>56</v>
      </c>
      <c r="T66" s="1">
        <v>176</v>
      </c>
      <c r="U66" s="1">
        <v>519</v>
      </c>
    </row>
    <row r="67" spans="2:21" hidden="1" x14ac:dyDescent="0.25">
      <c r="B67" s="83"/>
      <c r="C67" s="1" t="s">
        <v>157</v>
      </c>
      <c r="D67" s="5">
        <f t="shared" si="0"/>
        <v>8.9333333333333334E-2</v>
      </c>
      <c r="E67" s="1">
        <v>2014</v>
      </c>
      <c r="F67" s="48">
        <v>41640</v>
      </c>
      <c r="G67" s="48">
        <v>42004</v>
      </c>
      <c r="H67" s="1">
        <v>3</v>
      </c>
      <c r="I67" s="1">
        <v>139</v>
      </c>
      <c r="J67" s="1">
        <f t="shared" si="1"/>
        <v>142</v>
      </c>
      <c r="K67" s="1">
        <v>193</v>
      </c>
      <c r="L67" s="1">
        <f t="shared" si="2"/>
        <v>67</v>
      </c>
      <c r="M67" s="1">
        <v>57</v>
      </c>
      <c r="N67" s="1">
        <v>10</v>
      </c>
      <c r="O67" s="1">
        <v>83</v>
      </c>
      <c r="P67" s="1">
        <v>447</v>
      </c>
      <c r="Q67" s="1">
        <v>349</v>
      </c>
      <c r="R67" s="1">
        <f t="shared" si="3"/>
        <v>750</v>
      </c>
      <c r="S67" s="1">
        <v>273</v>
      </c>
      <c r="T67" s="1">
        <v>477</v>
      </c>
      <c r="U67" s="1">
        <v>1478</v>
      </c>
    </row>
    <row r="68" spans="2:21" hidden="1" x14ac:dyDescent="0.25">
      <c r="B68" s="83" t="s">
        <v>184</v>
      </c>
      <c r="C68" s="1" t="s">
        <v>59</v>
      </c>
      <c r="D68" s="5">
        <f t="shared" si="0"/>
        <v>0.62307807135393345</v>
      </c>
      <c r="E68" s="1">
        <v>2014</v>
      </c>
      <c r="F68" s="48">
        <v>41640</v>
      </c>
      <c r="G68" s="48">
        <v>42004</v>
      </c>
      <c r="H68" s="1">
        <v>10</v>
      </c>
      <c r="I68" s="1">
        <v>463</v>
      </c>
      <c r="J68" s="1">
        <f t="shared" si="1"/>
        <v>473</v>
      </c>
      <c r="K68" s="1">
        <v>1693</v>
      </c>
      <c r="L68" s="1">
        <f t="shared" si="2"/>
        <v>4174</v>
      </c>
      <c r="M68" s="1">
        <v>1688</v>
      </c>
      <c r="N68" s="1">
        <v>2486</v>
      </c>
      <c r="O68" s="1">
        <v>13171</v>
      </c>
      <c r="P68" s="1">
        <v>2444</v>
      </c>
      <c r="Q68" s="1">
        <v>2439</v>
      </c>
      <c r="R68" s="1">
        <f t="shared" si="3"/>
        <v>6699</v>
      </c>
      <c r="S68" s="1">
        <v>1675</v>
      </c>
      <c r="T68" s="1">
        <v>5024</v>
      </c>
      <c r="U68" s="1">
        <v>30413</v>
      </c>
    </row>
    <row r="69" spans="2:21" hidden="1" x14ac:dyDescent="0.25">
      <c r="B69" s="83"/>
      <c r="C69" s="1" t="s">
        <v>240</v>
      </c>
      <c r="D69" s="5">
        <f t="shared" si="0"/>
        <v>0</v>
      </c>
      <c r="E69" s="1">
        <v>2014</v>
      </c>
      <c r="F69" s="48">
        <v>41640</v>
      </c>
      <c r="G69" s="48">
        <v>42004</v>
      </c>
      <c r="H69" s="1">
        <v>0</v>
      </c>
      <c r="I69" s="1">
        <v>0</v>
      </c>
      <c r="J69" s="1">
        <f t="shared" si="1"/>
        <v>0</v>
      </c>
      <c r="K69" s="1">
        <v>0</v>
      </c>
      <c r="L69" s="1">
        <f t="shared" si="2"/>
        <v>0</v>
      </c>
      <c r="M69" s="1">
        <v>0</v>
      </c>
      <c r="N69" s="1">
        <v>0</v>
      </c>
      <c r="O69" s="1">
        <v>0</v>
      </c>
      <c r="P69" s="1">
        <v>395</v>
      </c>
      <c r="Q69" s="1">
        <v>353</v>
      </c>
      <c r="R69" s="1">
        <f t="shared" si="3"/>
        <v>725</v>
      </c>
      <c r="S69" s="1">
        <v>153</v>
      </c>
      <c r="T69" s="1">
        <v>572</v>
      </c>
      <c r="U69" s="1">
        <v>1626</v>
      </c>
    </row>
    <row r="70" spans="2:21" hidden="1" x14ac:dyDescent="0.25">
      <c r="B70" s="83"/>
      <c r="C70" s="1" t="s">
        <v>264</v>
      </c>
      <c r="D70" s="5">
        <f t="shared" si="0"/>
        <v>4.6627872276932256E-2</v>
      </c>
      <c r="E70" s="1" t="s">
        <v>260</v>
      </c>
      <c r="F70" s="48">
        <v>41640</v>
      </c>
      <c r="G70" s="48">
        <v>41820</v>
      </c>
      <c r="H70" s="1">
        <v>0</v>
      </c>
      <c r="I70" s="1">
        <v>0</v>
      </c>
      <c r="J70" s="1">
        <f t="shared" si="1"/>
        <v>0</v>
      </c>
      <c r="K70" s="1">
        <v>0</v>
      </c>
      <c r="L70" s="1">
        <f t="shared" si="2"/>
        <v>1</v>
      </c>
      <c r="M70" s="1">
        <v>0</v>
      </c>
      <c r="N70" s="1">
        <v>1</v>
      </c>
      <c r="O70" s="1">
        <v>9</v>
      </c>
      <c r="P70" s="1">
        <v>0.28060000000000002</v>
      </c>
      <c r="Q70" s="1">
        <v>0.46879999999999999</v>
      </c>
      <c r="R70" s="1">
        <f t="shared" si="3"/>
        <v>21.446400000000001</v>
      </c>
      <c r="S70" s="1">
        <v>0.44640000000000002</v>
      </c>
      <c r="T70" s="1">
        <v>21</v>
      </c>
      <c r="U70" s="1">
        <v>55</v>
      </c>
    </row>
    <row r="71" spans="2:21" hidden="1" x14ac:dyDescent="0.25">
      <c r="B71" s="83"/>
      <c r="C71" s="1" t="s">
        <v>265</v>
      </c>
      <c r="D71" s="5">
        <f t="shared" si="0"/>
        <v>5.3478086047446721E-2</v>
      </c>
      <c r="E71" s="1" t="s">
        <v>260</v>
      </c>
      <c r="F71" s="48">
        <v>41640</v>
      </c>
      <c r="G71" s="48">
        <v>41820</v>
      </c>
      <c r="H71" s="1">
        <v>38</v>
      </c>
      <c r="I71" s="1">
        <v>27</v>
      </c>
      <c r="J71" s="1">
        <f t="shared" si="1"/>
        <v>65</v>
      </c>
      <c r="K71" s="1">
        <v>19</v>
      </c>
      <c r="L71" s="1">
        <f t="shared" si="2"/>
        <v>133</v>
      </c>
      <c r="M71" s="1">
        <v>9</v>
      </c>
      <c r="N71" s="1">
        <v>124</v>
      </c>
      <c r="O71" s="1">
        <v>334</v>
      </c>
      <c r="P71" s="1">
        <v>1350</v>
      </c>
      <c r="Q71" s="1">
        <v>1635</v>
      </c>
      <c r="R71" s="1">
        <f t="shared" si="3"/>
        <v>2487</v>
      </c>
      <c r="S71" s="1">
        <v>1327</v>
      </c>
      <c r="T71" s="1">
        <v>1160</v>
      </c>
      <c r="U71" s="1">
        <v>1741</v>
      </c>
    </row>
    <row r="72" spans="2:21" hidden="1" x14ac:dyDescent="0.25">
      <c r="B72" s="83"/>
      <c r="C72" s="1" t="s">
        <v>136</v>
      </c>
      <c r="D72" s="5">
        <f t="shared" si="0"/>
        <v>2.5952140208965285E-2</v>
      </c>
      <c r="E72" s="1">
        <v>2014</v>
      </c>
      <c r="F72" s="48">
        <v>41640</v>
      </c>
      <c r="G72" s="48">
        <v>42004</v>
      </c>
      <c r="H72" s="1">
        <v>1</v>
      </c>
      <c r="I72" s="1">
        <v>4</v>
      </c>
      <c r="J72" s="1">
        <f t="shared" si="1"/>
        <v>5</v>
      </c>
      <c r="K72" s="1">
        <v>10</v>
      </c>
      <c r="L72" s="1">
        <f t="shared" si="2"/>
        <v>77</v>
      </c>
      <c r="M72" s="1">
        <v>10</v>
      </c>
      <c r="N72" s="1">
        <v>67</v>
      </c>
      <c r="O72" s="1">
        <v>917</v>
      </c>
      <c r="P72" s="1">
        <v>241</v>
      </c>
      <c r="Q72" s="1">
        <v>133</v>
      </c>
      <c r="R72" s="1">
        <f t="shared" si="3"/>
        <v>2967</v>
      </c>
      <c r="S72" s="1">
        <v>74</v>
      </c>
      <c r="T72" s="1">
        <v>2893</v>
      </c>
      <c r="U72" s="1">
        <v>6182</v>
      </c>
    </row>
    <row r="73" spans="2:21" hidden="1" x14ac:dyDescent="0.25">
      <c r="B73" s="83"/>
      <c r="C73" s="1" t="s">
        <v>266</v>
      </c>
      <c r="D73" s="5">
        <f t="shared" si="0"/>
        <v>5.8139534883720929E-2</v>
      </c>
      <c r="E73" s="1" t="s">
        <v>260</v>
      </c>
      <c r="F73" s="48">
        <v>41640</v>
      </c>
      <c r="G73" s="48">
        <v>41820</v>
      </c>
      <c r="H73" s="1">
        <v>0</v>
      </c>
      <c r="I73" s="1">
        <v>0</v>
      </c>
      <c r="J73" s="1">
        <f t="shared" si="1"/>
        <v>0</v>
      </c>
      <c r="K73" s="1">
        <v>0</v>
      </c>
      <c r="L73" s="1">
        <f t="shared" si="2"/>
        <v>5</v>
      </c>
      <c r="M73" s="1">
        <v>0</v>
      </c>
      <c r="N73" s="1">
        <v>5</v>
      </c>
      <c r="O73" s="1">
        <v>55</v>
      </c>
      <c r="P73" s="1">
        <v>16</v>
      </c>
      <c r="Q73" s="1">
        <v>23</v>
      </c>
      <c r="R73" s="1">
        <f t="shared" si="3"/>
        <v>86</v>
      </c>
      <c r="S73" s="1">
        <v>29</v>
      </c>
      <c r="T73" s="1">
        <v>57</v>
      </c>
      <c r="U73" s="1">
        <v>126</v>
      </c>
    </row>
    <row r="74" spans="2:21" hidden="1" x14ac:dyDescent="0.25">
      <c r="B74" s="83"/>
      <c r="C74" s="1" t="s">
        <v>158</v>
      </c>
      <c r="D74" s="5">
        <f t="shared" si="0"/>
        <v>0.94856309870887134</v>
      </c>
      <c r="E74" s="1">
        <v>2014</v>
      </c>
      <c r="F74" s="48">
        <v>41548</v>
      </c>
      <c r="G74" s="48">
        <v>41912</v>
      </c>
      <c r="H74" s="1">
        <v>41</v>
      </c>
      <c r="I74" s="1">
        <v>302</v>
      </c>
      <c r="J74" s="1">
        <f t="shared" si="1"/>
        <v>343</v>
      </c>
      <c r="K74" s="1">
        <v>982</v>
      </c>
      <c r="L74" s="1">
        <f t="shared" si="2"/>
        <v>9110</v>
      </c>
      <c r="M74" s="1">
        <v>3177</v>
      </c>
      <c r="N74" s="1">
        <v>5933</v>
      </c>
      <c r="O74" s="1">
        <v>7024</v>
      </c>
      <c r="P74" s="1">
        <v>423</v>
      </c>
      <c r="Q74" s="1">
        <v>2582</v>
      </c>
      <c r="R74" s="1">
        <f t="shared" si="3"/>
        <v>9604</v>
      </c>
      <c r="S74" s="1">
        <v>3869</v>
      </c>
      <c r="T74" s="1">
        <v>5735</v>
      </c>
      <c r="U74" s="1">
        <v>20813</v>
      </c>
    </row>
    <row r="75" spans="2:21" hidden="1" x14ac:dyDescent="0.25">
      <c r="B75" s="83"/>
      <c r="C75" s="1" t="s">
        <v>160</v>
      </c>
      <c r="D75" s="5">
        <f t="shared" si="0"/>
        <v>0.20895522388059701</v>
      </c>
      <c r="E75" s="1">
        <v>2014</v>
      </c>
      <c r="F75" s="48">
        <v>41640</v>
      </c>
      <c r="G75" s="48">
        <v>42004</v>
      </c>
      <c r="H75" s="1">
        <v>0</v>
      </c>
      <c r="I75" s="1">
        <v>4</v>
      </c>
      <c r="J75" s="1">
        <f t="shared" si="1"/>
        <v>4</v>
      </c>
      <c r="K75" s="1">
        <v>4</v>
      </c>
      <c r="L75" s="1">
        <f t="shared" si="2"/>
        <v>14</v>
      </c>
      <c r="M75" s="1">
        <v>4</v>
      </c>
      <c r="N75" s="1">
        <v>10</v>
      </c>
      <c r="O75" s="1">
        <v>29</v>
      </c>
      <c r="P75" s="1">
        <v>34</v>
      </c>
      <c r="Q75" s="1">
        <v>12</v>
      </c>
      <c r="R75" s="1">
        <f t="shared" si="3"/>
        <v>67</v>
      </c>
      <c r="S75" s="1">
        <v>2</v>
      </c>
      <c r="T75" s="1">
        <v>65</v>
      </c>
      <c r="U75" s="1">
        <v>113</v>
      </c>
    </row>
    <row r="76" spans="2:21" hidden="1" x14ac:dyDescent="0.25">
      <c r="B76" s="83" t="s">
        <v>181</v>
      </c>
      <c r="C76" s="1" t="s">
        <v>13</v>
      </c>
      <c r="D76" s="5">
        <f t="shared" si="0"/>
        <v>0.60278525990028087</v>
      </c>
      <c r="E76" s="1">
        <v>2014</v>
      </c>
      <c r="F76" s="48">
        <v>41640</v>
      </c>
      <c r="G76" s="48">
        <v>42004</v>
      </c>
      <c r="H76" s="1">
        <v>410</v>
      </c>
      <c r="I76" s="1">
        <v>912</v>
      </c>
      <c r="J76" s="1">
        <f t="shared" si="1"/>
        <v>1322</v>
      </c>
      <c r="K76" s="1">
        <v>2211</v>
      </c>
      <c r="L76" s="1">
        <f t="shared" si="2"/>
        <v>10518</v>
      </c>
      <c r="M76" s="1">
        <v>5045</v>
      </c>
      <c r="N76" s="1">
        <v>5473</v>
      </c>
      <c r="O76" s="1">
        <v>7105</v>
      </c>
      <c r="P76" s="1">
        <v>2970</v>
      </c>
      <c r="Q76" s="1">
        <v>5403</v>
      </c>
      <c r="R76" s="1">
        <f t="shared" si="3"/>
        <v>17449</v>
      </c>
      <c r="S76" s="1">
        <v>7757</v>
      </c>
      <c r="T76" s="1">
        <v>9692</v>
      </c>
      <c r="U76" s="1">
        <v>20660</v>
      </c>
    </row>
    <row r="77" spans="2:21" hidden="1" x14ac:dyDescent="0.25">
      <c r="B77" s="83"/>
      <c r="C77" s="1" t="s">
        <v>14</v>
      </c>
      <c r="D77" s="5">
        <f t="shared" si="0"/>
        <v>0.31535898212662827</v>
      </c>
      <c r="E77" s="1">
        <v>2014</v>
      </c>
      <c r="F77" s="48">
        <v>41640</v>
      </c>
      <c r="G77" s="48">
        <v>42004</v>
      </c>
      <c r="H77" s="1">
        <v>38</v>
      </c>
      <c r="I77" s="1">
        <v>414</v>
      </c>
      <c r="J77" s="1">
        <f t="shared" si="1"/>
        <v>452</v>
      </c>
      <c r="K77" s="1">
        <v>443</v>
      </c>
      <c r="L77" s="1">
        <f t="shared" si="2"/>
        <v>3123</v>
      </c>
      <c r="M77" s="1">
        <v>1544</v>
      </c>
      <c r="N77" s="1">
        <v>1579</v>
      </c>
      <c r="O77" s="1">
        <v>2128</v>
      </c>
      <c r="P77" s="1">
        <v>3437</v>
      </c>
      <c r="Q77" s="1">
        <v>5338</v>
      </c>
      <c r="R77" s="1">
        <f t="shared" si="3"/>
        <v>9903</v>
      </c>
      <c r="S77" s="1">
        <v>5556</v>
      </c>
      <c r="T77" s="1">
        <v>4347</v>
      </c>
      <c r="U77" s="1">
        <v>3337</v>
      </c>
    </row>
    <row r="78" spans="2:21" hidden="1" x14ac:dyDescent="0.25">
      <c r="B78" s="83"/>
      <c r="C78" s="1" t="s">
        <v>117</v>
      </c>
      <c r="D78" s="5">
        <f t="shared" si="0"/>
        <v>0.18292682926829268</v>
      </c>
      <c r="E78" s="1">
        <v>2014</v>
      </c>
      <c r="F78" s="48">
        <v>41640</v>
      </c>
      <c r="G78" s="48">
        <v>42004</v>
      </c>
      <c r="H78" s="1">
        <v>1</v>
      </c>
      <c r="I78" s="1">
        <v>6</v>
      </c>
      <c r="J78" s="1">
        <f t="shared" si="1"/>
        <v>7</v>
      </c>
      <c r="K78" s="1">
        <v>8</v>
      </c>
      <c r="L78" s="1">
        <f t="shared" si="2"/>
        <v>30</v>
      </c>
      <c r="M78" s="1">
        <v>7</v>
      </c>
      <c r="N78" s="1">
        <v>23</v>
      </c>
      <c r="O78" s="1">
        <v>123</v>
      </c>
      <c r="P78" s="1">
        <v>5</v>
      </c>
      <c r="Q78" s="1">
        <v>64</v>
      </c>
      <c r="R78" s="1">
        <f t="shared" si="3"/>
        <v>164</v>
      </c>
      <c r="S78" s="1">
        <v>83</v>
      </c>
      <c r="T78" s="1">
        <v>81</v>
      </c>
      <c r="U78" s="1">
        <v>249</v>
      </c>
    </row>
    <row r="79" spans="2:21" hidden="1" x14ac:dyDescent="0.25">
      <c r="B79" s="83"/>
      <c r="C79" s="1" t="s">
        <v>173</v>
      </c>
      <c r="D79" s="5">
        <f t="shared" si="0"/>
        <v>0.50912576969875745</v>
      </c>
      <c r="E79" s="1">
        <v>2014</v>
      </c>
      <c r="F79" s="48">
        <v>41640</v>
      </c>
      <c r="G79" s="48">
        <v>42004</v>
      </c>
      <c r="H79" s="1">
        <v>2163</v>
      </c>
      <c r="I79" s="1">
        <v>12558</v>
      </c>
      <c r="J79" s="1">
        <f t="shared" si="1"/>
        <v>14721</v>
      </c>
      <c r="K79" s="1">
        <v>17544</v>
      </c>
      <c r="L79" s="1">
        <f t="shared" si="2"/>
        <v>55232</v>
      </c>
      <c r="M79" s="1">
        <v>22796</v>
      </c>
      <c r="N79" s="1">
        <v>32436</v>
      </c>
      <c r="O79" s="1">
        <v>72825</v>
      </c>
      <c r="P79" s="1">
        <v>41080</v>
      </c>
      <c r="Q79" s="1">
        <v>57787</v>
      </c>
      <c r="R79" s="1">
        <f t="shared" si="3"/>
        <v>108484</v>
      </c>
      <c r="S79" s="1">
        <v>47957</v>
      </c>
      <c r="T79" s="1">
        <v>60527</v>
      </c>
      <c r="U79" s="1">
        <v>117299</v>
      </c>
    </row>
    <row r="80" spans="2:21" hidden="1" x14ac:dyDescent="0.25">
      <c r="B80" s="83" t="s">
        <v>245</v>
      </c>
      <c r="C80" s="1" t="s">
        <v>87</v>
      </c>
      <c r="D80" s="5">
        <f t="shared" si="0"/>
        <v>6.5875284910607235E-2</v>
      </c>
      <c r="E80" s="1">
        <v>2014</v>
      </c>
      <c r="F80" s="48">
        <v>41640</v>
      </c>
      <c r="G80" s="48">
        <v>42004</v>
      </c>
      <c r="H80" s="1">
        <v>1</v>
      </c>
      <c r="I80" s="1">
        <v>5</v>
      </c>
      <c r="J80" s="1">
        <f t="shared" si="1"/>
        <v>6</v>
      </c>
      <c r="K80" s="1">
        <v>6</v>
      </c>
      <c r="L80" s="1">
        <f t="shared" si="2"/>
        <v>21</v>
      </c>
      <c r="M80" s="1">
        <v>5</v>
      </c>
      <c r="N80" s="1">
        <v>16</v>
      </c>
      <c r="O80" s="1">
        <v>114</v>
      </c>
      <c r="P80" s="1">
        <v>1</v>
      </c>
      <c r="Q80" s="1">
        <v>0.7964</v>
      </c>
      <c r="R80" s="1">
        <f t="shared" si="3"/>
        <v>318.7842</v>
      </c>
      <c r="S80" s="1">
        <v>0.78420000000000001</v>
      </c>
      <c r="T80" s="1">
        <v>318</v>
      </c>
      <c r="U80" s="1">
        <v>772</v>
      </c>
    </row>
    <row r="81" spans="2:21" hidden="1" x14ac:dyDescent="0.25">
      <c r="B81" s="83"/>
      <c r="C81" s="1" t="s">
        <v>94</v>
      </c>
      <c r="D81" s="5">
        <f t="shared" si="0"/>
        <v>1.2195121951219513E-2</v>
      </c>
      <c r="E81" s="1">
        <v>2014</v>
      </c>
      <c r="F81" s="48">
        <v>41640</v>
      </c>
      <c r="G81" s="48">
        <v>42004</v>
      </c>
      <c r="H81" s="1">
        <v>0</v>
      </c>
      <c r="I81" s="1">
        <v>3</v>
      </c>
      <c r="J81" s="1">
        <f t="shared" si="1"/>
        <v>3</v>
      </c>
      <c r="K81" s="1">
        <v>5</v>
      </c>
      <c r="L81" s="1">
        <f t="shared" si="2"/>
        <v>1</v>
      </c>
      <c r="M81" s="1">
        <v>1</v>
      </c>
      <c r="N81" s="1">
        <v>0</v>
      </c>
      <c r="O81" s="1">
        <v>31</v>
      </c>
      <c r="P81" s="1">
        <v>0.33150000000000002</v>
      </c>
      <c r="Q81" s="1">
        <v>3</v>
      </c>
      <c r="R81" s="1">
        <f t="shared" si="3"/>
        <v>82</v>
      </c>
      <c r="S81" s="1">
        <v>1</v>
      </c>
      <c r="T81" s="1">
        <v>81</v>
      </c>
      <c r="U81" s="1">
        <v>255</v>
      </c>
    </row>
    <row r="82" spans="2:21" hidden="1" x14ac:dyDescent="0.25">
      <c r="B82" s="83"/>
      <c r="C82" s="1" t="s">
        <v>110</v>
      </c>
      <c r="D82" s="5">
        <f t="shared" si="0"/>
        <v>1.5527853864261712E-2</v>
      </c>
      <c r="E82" s="1">
        <v>2014</v>
      </c>
      <c r="F82" s="48">
        <v>41640</v>
      </c>
      <c r="G82" s="48">
        <v>42004</v>
      </c>
      <c r="H82" s="1">
        <v>1</v>
      </c>
      <c r="I82" s="1">
        <v>3</v>
      </c>
      <c r="J82" s="1">
        <f t="shared" si="1"/>
        <v>4</v>
      </c>
      <c r="K82" s="1">
        <v>0</v>
      </c>
      <c r="L82" s="1">
        <f t="shared" si="2"/>
        <v>1</v>
      </c>
      <c r="M82" s="1">
        <v>1</v>
      </c>
      <c r="N82" s="1">
        <v>0</v>
      </c>
      <c r="O82" s="1">
        <v>16</v>
      </c>
      <c r="P82" s="1">
        <v>1</v>
      </c>
      <c r="Q82" s="1">
        <v>0.66990000000000005</v>
      </c>
      <c r="R82" s="1">
        <f t="shared" si="3"/>
        <v>64.400400000000005</v>
      </c>
      <c r="S82" s="1">
        <v>0.40039999999999998</v>
      </c>
      <c r="T82" s="1">
        <v>64</v>
      </c>
      <c r="U82" s="1">
        <v>221</v>
      </c>
    </row>
    <row r="83" spans="2:21" hidden="1" x14ac:dyDescent="0.25">
      <c r="B83" s="83"/>
      <c r="C83" s="1" t="s">
        <v>267</v>
      </c>
      <c r="D83" s="5">
        <f t="shared" si="0"/>
        <v>0.24523327815584575</v>
      </c>
      <c r="E83" s="1" t="s">
        <v>260</v>
      </c>
      <c r="F83" s="48">
        <v>41640</v>
      </c>
      <c r="G83" s="48">
        <v>41820</v>
      </c>
      <c r="H83" s="1">
        <v>0</v>
      </c>
      <c r="I83" s="1">
        <v>0</v>
      </c>
      <c r="J83" s="1">
        <f t="shared" si="1"/>
        <v>0</v>
      </c>
      <c r="K83" s="1">
        <v>0</v>
      </c>
      <c r="L83" s="1">
        <f t="shared" si="2"/>
        <v>2</v>
      </c>
      <c r="M83" s="1">
        <v>1</v>
      </c>
      <c r="N83" s="1">
        <v>1</v>
      </c>
      <c r="O83" s="1">
        <v>6</v>
      </c>
      <c r="P83" s="1">
        <v>0.29160000000000003</v>
      </c>
      <c r="Q83" s="1">
        <v>0.18190000000000001</v>
      </c>
      <c r="R83" s="1">
        <f t="shared" si="3"/>
        <v>8.1555</v>
      </c>
      <c r="S83" s="1">
        <v>0.1555</v>
      </c>
      <c r="T83" s="1">
        <v>8</v>
      </c>
      <c r="U83" s="1">
        <v>42</v>
      </c>
    </row>
    <row r="84" spans="2:21" hidden="1" x14ac:dyDescent="0.25">
      <c r="B84" s="83"/>
      <c r="C84" s="1" t="s">
        <v>268</v>
      </c>
      <c r="D84" s="5">
        <f t="shared" si="0"/>
        <v>0</v>
      </c>
      <c r="E84" s="1" t="s">
        <v>260</v>
      </c>
      <c r="F84" s="48">
        <v>41640</v>
      </c>
      <c r="G84" s="48">
        <v>41820</v>
      </c>
      <c r="H84" s="1">
        <v>0</v>
      </c>
      <c r="I84" s="1">
        <v>0</v>
      </c>
      <c r="J84" s="1">
        <f t="shared" si="1"/>
        <v>0</v>
      </c>
      <c r="K84" s="1">
        <v>1</v>
      </c>
      <c r="L84" s="1">
        <f t="shared" si="2"/>
        <v>0</v>
      </c>
      <c r="M84" s="1">
        <v>0</v>
      </c>
      <c r="P84" s="1">
        <v>5.28E-2</v>
      </c>
      <c r="Q84" s="1">
        <v>3.3399999999999999E-2</v>
      </c>
      <c r="R84" s="1">
        <f t="shared" si="3"/>
        <v>2.0285000000000002</v>
      </c>
      <c r="S84" s="1">
        <v>2.8500000000000001E-2</v>
      </c>
      <c r="T84" s="1">
        <v>2</v>
      </c>
      <c r="U84" s="1">
        <v>13</v>
      </c>
    </row>
    <row r="85" spans="2:21" hidden="1" x14ac:dyDescent="0.25">
      <c r="B85" s="83"/>
      <c r="C85" s="1" t="s">
        <v>269</v>
      </c>
      <c r="D85" s="5">
        <f t="shared" si="0"/>
        <v>0.52148156388844469</v>
      </c>
      <c r="E85" s="1" t="s">
        <v>260</v>
      </c>
      <c r="F85" s="48">
        <v>41640</v>
      </c>
      <c r="G85" s="48">
        <v>41820</v>
      </c>
      <c r="H85" s="1">
        <v>4</v>
      </c>
      <c r="I85" s="1">
        <v>0</v>
      </c>
      <c r="J85" s="1">
        <f t="shared" si="1"/>
        <v>4</v>
      </c>
      <c r="K85" s="1">
        <v>5</v>
      </c>
      <c r="L85" s="1">
        <f t="shared" si="2"/>
        <v>30</v>
      </c>
      <c r="M85" s="1">
        <v>11</v>
      </c>
      <c r="N85" s="1">
        <v>19</v>
      </c>
      <c r="O85" s="1">
        <v>23</v>
      </c>
      <c r="P85" s="1">
        <v>9</v>
      </c>
      <c r="Q85" s="1">
        <v>0.71460000000000001</v>
      </c>
      <c r="R85" s="1">
        <f t="shared" si="3"/>
        <v>57.528399999999998</v>
      </c>
      <c r="S85" s="1">
        <v>0.52839999999999998</v>
      </c>
      <c r="T85" s="1">
        <v>57</v>
      </c>
      <c r="U85" s="1">
        <v>169</v>
      </c>
    </row>
    <row r="86" spans="2:21" hidden="1" x14ac:dyDescent="0.25">
      <c r="B86" s="83"/>
      <c r="C86" s="1" t="s">
        <v>137</v>
      </c>
      <c r="D86" s="5">
        <f t="shared" si="0"/>
        <v>0.25449101796407186</v>
      </c>
      <c r="E86" s="1">
        <v>2014</v>
      </c>
      <c r="F86" s="48">
        <v>41640</v>
      </c>
      <c r="G86" s="48">
        <v>42004</v>
      </c>
      <c r="H86" s="1">
        <v>2</v>
      </c>
      <c r="I86" s="1">
        <v>3</v>
      </c>
      <c r="J86" s="1">
        <f t="shared" si="1"/>
        <v>5</v>
      </c>
      <c r="K86" s="1">
        <v>34</v>
      </c>
      <c r="L86" s="1">
        <f t="shared" si="2"/>
        <v>85</v>
      </c>
      <c r="M86" s="1">
        <v>42</v>
      </c>
      <c r="N86" s="1">
        <v>43</v>
      </c>
      <c r="O86" s="1">
        <v>152</v>
      </c>
      <c r="P86" s="1">
        <v>48</v>
      </c>
      <c r="Q86" s="1">
        <v>47</v>
      </c>
      <c r="R86" s="1">
        <f t="shared" si="3"/>
        <v>334</v>
      </c>
      <c r="S86" s="1">
        <v>21</v>
      </c>
      <c r="T86" s="1">
        <v>313</v>
      </c>
      <c r="U86" s="1">
        <v>1048</v>
      </c>
    </row>
    <row r="87" spans="2:21" hidden="1" x14ac:dyDescent="0.25">
      <c r="B87" s="83"/>
      <c r="C87" s="1" t="s">
        <v>270</v>
      </c>
      <c r="D87" s="5">
        <f t="shared" si="0"/>
        <v>5.2572089477696295E-2</v>
      </c>
      <c r="E87" s="1" t="s">
        <v>260</v>
      </c>
      <c r="F87" s="48">
        <v>41640</v>
      </c>
      <c r="G87" s="48">
        <v>41820</v>
      </c>
      <c r="H87" s="1">
        <v>0</v>
      </c>
      <c r="I87" s="1">
        <v>0</v>
      </c>
      <c r="J87" s="1">
        <f t="shared" si="1"/>
        <v>0</v>
      </c>
      <c r="K87" s="1">
        <v>0</v>
      </c>
      <c r="L87" s="1">
        <f t="shared" si="2"/>
        <v>1</v>
      </c>
      <c r="M87" s="1">
        <v>0</v>
      </c>
      <c r="N87" s="1">
        <v>1</v>
      </c>
      <c r="O87" s="1">
        <v>21</v>
      </c>
      <c r="P87" s="1">
        <v>0.37790000000000001</v>
      </c>
      <c r="Q87" s="1">
        <v>2.4500000000000001E-2</v>
      </c>
      <c r="R87" s="1">
        <f t="shared" si="3"/>
        <v>19.0215</v>
      </c>
      <c r="S87" s="1">
        <v>2.1499999999999998E-2</v>
      </c>
      <c r="T87" s="1">
        <v>19</v>
      </c>
      <c r="U87" s="1">
        <v>51</v>
      </c>
    </row>
    <row r="88" spans="2:21" hidden="1" x14ac:dyDescent="0.25">
      <c r="B88" s="83" t="s">
        <v>186</v>
      </c>
      <c r="C88" s="1" t="s">
        <v>271</v>
      </c>
      <c r="D88" s="5">
        <f t="shared" ref="D88:D118" si="4">SUM(M88:N88)/SUM(S88:T88)</f>
        <v>0.19784172661870503</v>
      </c>
      <c r="E88" s="1">
        <v>2014</v>
      </c>
      <c r="F88" s="48">
        <v>41640</v>
      </c>
      <c r="G88" s="48">
        <v>42004</v>
      </c>
      <c r="H88" s="1">
        <v>2</v>
      </c>
      <c r="I88" s="1">
        <v>10</v>
      </c>
      <c r="J88" s="1">
        <f t="shared" ref="J88:J118" si="5">SUM(H88:I88)</f>
        <v>12</v>
      </c>
      <c r="K88" s="1">
        <v>16</v>
      </c>
      <c r="L88" s="1">
        <f t="shared" si="2"/>
        <v>55</v>
      </c>
      <c r="M88" s="1">
        <v>25</v>
      </c>
      <c r="N88" s="1">
        <v>30</v>
      </c>
      <c r="O88" s="1">
        <v>93</v>
      </c>
      <c r="P88" s="1">
        <v>31</v>
      </c>
      <c r="Q88" s="1">
        <v>35</v>
      </c>
      <c r="R88" s="1">
        <f t="shared" si="3"/>
        <v>278</v>
      </c>
      <c r="S88" s="1">
        <v>52</v>
      </c>
      <c r="T88" s="1">
        <v>226</v>
      </c>
      <c r="U88" s="1">
        <v>619</v>
      </c>
    </row>
    <row r="89" spans="2:21" hidden="1" x14ac:dyDescent="0.25">
      <c r="B89" s="83"/>
      <c r="C89" s="1" t="s">
        <v>40</v>
      </c>
      <c r="D89" s="5">
        <f t="shared" si="4"/>
        <v>0.32432432432432434</v>
      </c>
      <c r="E89" s="1">
        <v>2014</v>
      </c>
      <c r="F89" s="48">
        <v>41640</v>
      </c>
      <c r="G89" s="48">
        <v>42004</v>
      </c>
      <c r="H89" s="1">
        <v>0</v>
      </c>
      <c r="I89" s="1">
        <v>2</v>
      </c>
      <c r="J89" s="1">
        <f t="shared" si="5"/>
        <v>2</v>
      </c>
      <c r="K89" s="1">
        <v>1</v>
      </c>
      <c r="L89" s="1">
        <f t="shared" si="2"/>
        <v>12</v>
      </c>
      <c r="M89" s="1">
        <v>5</v>
      </c>
      <c r="N89" s="1">
        <v>7</v>
      </c>
      <c r="O89" s="1">
        <v>32</v>
      </c>
      <c r="P89" s="1">
        <v>1</v>
      </c>
      <c r="Q89" s="1">
        <v>11</v>
      </c>
      <c r="R89" s="1">
        <f t="shared" si="3"/>
        <v>37</v>
      </c>
      <c r="S89" s="1">
        <v>6</v>
      </c>
      <c r="T89" s="1">
        <v>31</v>
      </c>
      <c r="U89" s="1">
        <v>94</v>
      </c>
    </row>
    <row r="90" spans="2:21" hidden="1" x14ac:dyDescent="0.25">
      <c r="B90" s="83"/>
      <c r="C90" s="1" t="s">
        <v>46</v>
      </c>
      <c r="D90" s="5">
        <f t="shared" si="4"/>
        <v>0.11835973904939422</v>
      </c>
      <c r="E90" s="1">
        <v>2014</v>
      </c>
      <c r="F90" s="48">
        <v>41640</v>
      </c>
      <c r="G90" s="48">
        <v>42004</v>
      </c>
      <c r="H90" s="1">
        <v>21</v>
      </c>
      <c r="I90" s="1">
        <v>15</v>
      </c>
      <c r="J90" s="1">
        <f t="shared" si="5"/>
        <v>36</v>
      </c>
      <c r="K90" s="1">
        <v>57</v>
      </c>
      <c r="L90" s="1">
        <f t="shared" si="2"/>
        <v>127</v>
      </c>
      <c r="M90" s="1">
        <v>19</v>
      </c>
      <c r="N90" s="1">
        <v>108</v>
      </c>
      <c r="O90" s="1">
        <v>460</v>
      </c>
      <c r="P90" s="1">
        <v>153</v>
      </c>
      <c r="Q90" s="1">
        <v>220</v>
      </c>
      <c r="R90" s="1">
        <f t="shared" si="3"/>
        <v>1073</v>
      </c>
      <c r="S90" s="1">
        <v>156</v>
      </c>
      <c r="T90" s="1">
        <v>917</v>
      </c>
      <c r="U90" s="1">
        <v>2433</v>
      </c>
    </row>
    <row r="91" spans="2:21" hidden="1" x14ac:dyDescent="0.25">
      <c r="B91" s="83"/>
      <c r="C91" s="1" t="s">
        <v>48</v>
      </c>
      <c r="D91" s="5">
        <f t="shared" si="4"/>
        <v>0.27711602697422322</v>
      </c>
      <c r="E91" s="1">
        <v>2014</v>
      </c>
      <c r="F91" s="48">
        <v>41640</v>
      </c>
      <c r="G91" s="48">
        <v>42004</v>
      </c>
      <c r="H91" s="1">
        <v>159</v>
      </c>
      <c r="I91" s="1">
        <v>1019</v>
      </c>
      <c r="J91" s="1">
        <f t="shared" si="5"/>
        <v>1178</v>
      </c>
      <c r="K91" s="1">
        <v>1716</v>
      </c>
      <c r="L91" s="1">
        <f t="shared" si="2"/>
        <v>8794</v>
      </c>
      <c r="M91" s="1">
        <v>2874</v>
      </c>
      <c r="N91" s="1">
        <v>5920</v>
      </c>
      <c r="O91" s="1">
        <v>14433</v>
      </c>
      <c r="P91" s="1">
        <v>2016</v>
      </c>
      <c r="Q91" s="1">
        <v>3700</v>
      </c>
      <c r="R91" s="1">
        <f t="shared" si="3"/>
        <v>31734</v>
      </c>
      <c r="S91" s="1">
        <v>6951</v>
      </c>
      <c r="T91" s="1">
        <v>24783</v>
      </c>
      <c r="U91" s="1">
        <v>58092</v>
      </c>
    </row>
    <row r="92" spans="2:21" hidden="1" x14ac:dyDescent="0.25">
      <c r="B92" s="83"/>
      <c r="C92" s="1" t="s">
        <v>65</v>
      </c>
      <c r="D92" s="5">
        <f t="shared" si="4"/>
        <v>9.7560975609756101E-2</v>
      </c>
      <c r="E92" s="1">
        <v>2014</v>
      </c>
      <c r="F92" s="48">
        <v>36892</v>
      </c>
      <c r="G92" s="48">
        <v>42004</v>
      </c>
      <c r="H92" s="1">
        <v>0</v>
      </c>
      <c r="I92" s="1">
        <v>5</v>
      </c>
      <c r="J92" s="1">
        <f t="shared" si="5"/>
        <v>5</v>
      </c>
      <c r="K92" s="1">
        <v>9</v>
      </c>
      <c r="L92" s="1">
        <f t="shared" si="2"/>
        <v>72</v>
      </c>
      <c r="M92" s="1">
        <v>14</v>
      </c>
      <c r="N92" s="1">
        <v>58</v>
      </c>
      <c r="O92" s="1">
        <v>564</v>
      </c>
      <c r="P92" s="1">
        <v>3</v>
      </c>
      <c r="Q92" s="1">
        <v>14</v>
      </c>
      <c r="R92" s="1">
        <f t="shared" si="3"/>
        <v>738</v>
      </c>
      <c r="S92" s="1">
        <v>25</v>
      </c>
      <c r="T92" s="1">
        <v>713</v>
      </c>
      <c r="U92" s="1">
        <v>1758</v>
      </c>
    </row>
    <row r="93" spans="2:21" hidden="1" x14ac:dyDescent="0.25">
      <c r="B93" s="83"/>
      <c r="C93" s="1" t="s">
        <v>272</v>
      </c>
      <c r="D93" s="5">
        <f t="shared" si="4"/>
        <v>0.2469528351881293</v>
      </c>
      <c r="E93" s="1">
        <v>2014</v>
      </c>
      <c r="F93" s="48">
        <v>41640</v>
      </c>
      <c r="G93" s="48">
        <v>42004</v>
      </c>
      <c r="H93" s="1">
        <v>10</v>
      </c>
      <c r="I93" s="1">
        <v>153</v>
      </c>
      <c r="J93" s="1">
        <f t="shared" si="5"/>
        <v>163</v>
      </c>
      <c r="K93" s="1">
        <v>344</v>
      </c>
      <c r="L93" s="1">
        <f t="shared" si="2"/>
        <v>932</v>
      </c>
      <c r="M93" s="1">
        <v>389</v>
      </c>
      <c r="N93" s="1">
        <v>543</v>
      </c>
      <c r="O93" s="1">
        <v>1059</v>
      </c>
      <c r="P93" s="1">
        <v>399</v>
      </c>
      <c r="Q93" s="1">
        <v>1374</v>
      </c>
      <c r="R93" s="1">
        <f t="shared" si="3"/>
        <v>3774</v>
      </c>
      <c r="S93" s="1">
        <v>1383</v>
      </c>
      <c r="T93" s="1">
        <v>2391</v>
      </c>
      <c r="U93" s="1">
        <v>4571</v>
      </c>
    </row>
    <row r="94" spans="2:21" hidden="1" x14ac:dyDescent="0.25">
      <c r="B94" s="83"/>
      <c r="C94" s="1" t="s">
        <v>273</v>
      </c>
      <c r="D94" s="5">
        <f t="shared" si="4"/>
        <v>0.13968481375358166</v>
      </c>
      <c r="E94" s="1" t="s">
        <v>260</v>
      </c>
      <c r="F94" s="48">
        <v>41913</v>
      </c>
      <c r="G94" s="48">
        <v>41913</v>
      </c>
      <c r="H94" s="1">
        <v>7</v>
      </c>
      <c r="I94" s="1">
        <v>135</v>
      </c>
      <c r="J94" s="1">
        <f t="shared" si="5"/>
        <v>142</v>
      </c>
      <c r="K94" s="1">
        <v>340</v>
      </c>
      <c r="L94" s="1">
        <f t="shared" si="2"/>
        <v>390</v>
      </c>
      <c r="M94" s="1">
        <v>282</v>
      </c>
      <c r="N94" s="1">
        <v>108</v>
      </c>
      <c r="O94" s="1">
        <v>886</v>
      </c>
      <c r="P94" s="1">
        <v>1225</v>
      </c>
      <c r="Q94" s="1">
        <v>795</v>
      </c>
      <c r="R94" s="1">
        <f t="shared" si="3"/>
        <v>2792</v>
      </c>
      <c r="S94" s="1">
        <v>779</v>
      </c>
      <c r="T94" s="1">
        <v>2013</v>
      </c>
      <c r="U94" s="1">
        <v>4966</v>
      </c>
    </row>
    <row r="95" spans="2:21" hidden="1" x14ac:dyDescent="0.25">
      <c r="B95" s="83"/>
      <c r="C95" s="1" t="s">
        <v>274</v>
      </c>
      <c r="D95" s="5">
        <f t="shared" si="4"/>
        <v>0.22583600549702246</v>
      </c>
      <c r="E95" s="1" t="s">
        <v>260</v>
      </c>
      <c r="F95" s="48">
        <v>37408</v>
      </c>
      <c r="G95" s="48">
        <v>41820</v>
      </c>
      <c r="H95" s="1">
        <v>55</v>
      </c>
      <c r="I95" s="1">
        <v>138</v>
      </c>
      <c r="J95" s="1">
        <f t="shared" si="5"/>
        <v>193</v>
      </c>
      <c r="K95" s="1">
        <v>342</v>
      </c>
      <c r="L95" s="1">
        <f t="shared" si="2"/>
        <v>493</v>
      </c>
      <c r="M95" s="1">
        <v>166</v>
      </c>
      <c r="N95" s="1">
        <v>327</v>
      </c>
      <c r="O95" s="1">
        <v>1700</v>
      </c>
      <c r="P95" s="1">
        <v>351</v>
      </c>
      <c r="Q95" s="1">
        <v>591</v>
      </c>
      <c r="R95" s="1">
        <f t="shared" si="3"/>
        <v>2183</v>
      </c>
      <c r="S95" s="1">
        <v>935</v>
      </c>
      <c r="T95" s="1">
        <v>1248</v>
      </c>
      <c r="U95" s="1">
        <v>1818</v>
      </c>
    </row>
    <row r="96" spans="2:21" hidden="1" x14ac:dyDescent="0.25">
      <c r="B96" s="83"/>
      <c r="C96" s="1" t="s">
        <v>118</v>
      </c>
      <c r="D96" s="5">
        <f t="shared" si="4"/>
        <v>0.30539682539682539</v>
      </c>
      <c r="E96" s="1">
        <v>2014</v>
      </c>
      <c r="F96" s="48">
        <v>41640</v>
      </c>
      <c r="G96" s="48">
        <v>42004</v>
      </c>
      <c r="H96" s="1">
        <v>122</v>
      </c>
      <c r="I96" s="1">
        <v>465</v>
      </c>
      <c r="J96" s="1">
        <f t="shared" si="5"/>
        <v>587</v>
      </c>
      <c r="K96" s="1">
        <v>658</v>
      </c>
      <c r="L96" s="1">
        <f t="shared" si="2"/>
        <v>1924</v>
      </c>
      <c r="M96" s="1">
        <v>704</v>
      </c>
      <c r="N96" s="1">
        <v>1220</v>
      </c>
      <c r="O96" s="1">
        <v>5974</v>
      </c>
      <c r="P96" s="1">
        <v>570</v>
      </c>
      <c r="Q96" s="1">
        <v>1119</v>
      </c>
      <c r="R96" s="1">
        <f t="shared" si="3"/>
        <v>6300</v>
      </c>
      <c r="S96" s="1">
        <v>1212</v>
      </c>
      <c r="T96" s="1">
        <v>5088</v>
      </c>
      <c r="U96" s="1">
        <v>12040</v>
      </c>
    </row>
    <row r="97" spans="2:21" hidden="1" x14ac:dyDescent="0.25">
      <c r="B97" s="83"/>
      <c r="C97" s="1" t="s">
        <v>126</v>
      </c>
      <c r="D97" s="5">
        <f t="shared" si="4"/>
        <v>0.15384615384615385</v>
      </c>
      <c r="E97" s="1">
        <v>2014</v>
      </c>
      <c r="F97" s="48">
        <v>41640</v>
      </c>
      <c r="G97" s="48">
        <v>42004</v>
      </c>
      <c r="H97" s="1">
        <v>0</v>
      </c>
      <c r="I97" s="1">
        <v>20</v>
      </c>
      <c r="J97" s="1">
        <f t="shared" si="5"/>
        <v>20</v>
      </c>
      <c r="K97" s="1">
        <v>50</v>
      </c>
      <c r="L97" s="1">
        <f t="shared" si="2"/>
        <v>106</v>
      </c>
      <c r="M97" s="1">
        <v>45</v>
      </c>
      <c r="N97" s="1">
        <v>61</v>
      </c>
      <c r="O97" s="1">
        <v>259</v>
      </c>
      <c r="P97" s="1">
        <v>47</v>
      </c>
      <c r="Q97" s="1">
        <v>122</v>
      </c>
      <c r="R97" s="1">
        <f t="shared" si="3"/>
        <v>689</v>
      </c>
      <c r="S97" s="1">
        <v>156</v>
      </c>
      <c r="T97" s="1">
        <v>533</v>
      </c>
      <c r="U97" s="1">
        <v>1146</v>
      </c>
    </row>
    <row r="98" spans="2:21" hidden="1" x14ac:dyDescent="0.25">
      <c r="B98" s="83"/>
      <c r="C98" s="1" t="s">
        <v>134</v>
      </c>
      <c r="D98" s="5">
        <f t="shared" si="4"/>
        <v>0.1339366515837104</v>
      </c>
      <c r="E98" s="1">
        <v>2014</v>
      </c>
      <c r="F98" s="48">
        <v>41640</v>
      </c>
      <c r="G98" s="48">
        <v>42004</v>
      </c>
      <c r="H98" s="1">
        <v>4</v>
      </c>
      <c r="I98" s="1">
        <v>37</v>
      </c>
      <c r="J98" s="1">
        <f t="shared" si="5"/>
        <v>41</v>
      </c>
      <c r="K98" s="1">
        <v>56</v>
      </c>
      <c r="L98" s="1">
        <f t="shared" si="2"/>
        <v>148</v>
      </c>
      <c r="M98" s="1">
        <v>78</v>
      </c>
      <c r="N98" s="1">
        <v>70</v>
      </c>
      <c r="O98" s="1">
        <v>260</v>
      </c>
      <c r="P98" s="1">
        <v>172</v>
      </c>
      <c r="Q98" s="1">
        <v>108</v>
      </c>
      <c r="R98" s="1">
        <f t="shared" si="3"/>
        <v>1105</v>
      </c>
      <c r="S98" s="1">
        <v>84</v>
      </c>
      <c r="T98" s="1">
        <v>1021</v>
      </c>
      <c r="U98" s="1">
        <v>2383</v>
      </c>
    </row>
    <row r="99" spans="2:21" hidden="1" x14ac:dyDescent="0.25">
      <c r="B99" s="83" t="s">
        <v>183</v>
      </c>
      <c r="C99" s="1" t="s">
        <v>32</v>
      </c>
      <c r="D99" s="5">
        <f t="shared" si="4"/>
        <v>0.40206185567010311</v>
      </c>
      <c r="E99" s="1">
        <v>2014</v>
      </c>
      <c r="F99" s="48">
        <v>41640</v>
      </c>
      <c r="G99" s="48">
        <v>42004</v>
      </c>
      <c r="H99" s="1">
        <v>21</v>
      </c>
      <c r="I99" s="1">
        <v>151</v>
      </c>
      <c r="J99" s="1">
        <f t="shared" si="5"/>
        <v>172</v>
      </c>
      <c r="K99" s="1">
        <v>182</v>
      </c>
      <c r="L99" s="1">
        <f t="shared" si="2"/>
        <v>195</v>
      </c>
      <c r="M99" s="1">
        <v>157</v>
      </c>
      <c r="N99" s="1">
        <v>38</v>
      </c>
      <c r="O99" s="1">
        <v>448</v>
      </c>
      <c r="P99" s="1">
        <v>229</v>
      </c>
      <c r="Q99" s="1">
        <v>114</v>
      </c>
      <c r="R99" s="1">
        <f t="shared" si="3"/>
        <v>485</v>
      </c>
      <c r="S99" s="1">
        <v>33</v>
      </c>
      <c r="T99" s="1">
        <v>452</v>
      </c>
      <c r="U99" s="1">
        <v>1327</v>
      </c>
    </row>
    <row r="100" spans="2:21" hidden="1" x14ac:dyDescent="0.25">
      <c r="B100" s="83"/>
      <c r="C100" s="1" t="s">
        <v>71</v>
      </c>
      <c r="D100" s="5">
        <f t="shared" si="4"/>
        <v>3.272727272727273E-2</v>
      </c>
      <c r="E100" s="1">
        <v>2014</v>
      </c>
      <c r="F100" s="48">
        <v>41640</v>
      </c>
      <c r="G100" s="48">
        <v>42004</v>
      </c>
      <c r="H100" s="1">
        <v>0</v>
      </c>
      <c r="I100" s="1">
        <v>12</v>
      </c>
      <c r="J100" s="1">
        <f t="shared" si="5"/>
        <v>12</v>
      </c>
      <c r="K100" s="1">
        <v>13</v>
      </c>
      <c r="L100" s="1">
        <f t="shared" si="2"/>
        <v>27</v>
      </c>
      <c r="M100" s="1">
        <v>10</v>
      </c>
      <c r="N100" s="1">
        <v>17</v>
      </c>
      <c r="O100" s="1">
        <v>53</v>
      </c>
      <c r="P100" s="1">
        <v>357</v>
      </c>
      <c r="Q100" s="1">
        <v>384</v>
      </c>
      <c r="R100" s="1">
        <f t="shared" si="3"/>
        <v>825</v>
      </c>
      <c r="S100" s="1">
        <v>403</v>
      </c>
      <c r="T100" s="1">
        <v>422</v>
      </c>
      <c r="U100" s="1">
        <v>684</v>
      </c>
    </row>
    <row r="101" spans="2:21" hidden="1" x14ac:dyDescent="0.25">
      <c r="B101" s="83"/>
      <c r="C101" s="1" t="s">
        <v>275</v>
      </c>
      <c r="D101" s="5">
        <f t="shared" si="4"/>
        <v>0.13186813186813187</v>
      </c>
      <c r="E101" s="1">
        <v>2014</v>
      </c>
      <c r="F101" s="48">
        <v>41539</v>
      </c>
      <c r="G101" s="48">
        <v>41904</v>
      </c>
      <c r="H101" s="1">
        <v>2</v>
      </c>
      <c r="I101" s="1">
        <v>57</v>
      </c>
      <c r="J101" s="1">
        <f t="shared" si="5"/>
        <v>59</v>
      </c>
      <c r="K101" s="1">
        <v>85</v>
      </c>
      <c r="L101" s="1">
        <f t="shared" si="2"/>
        <v>84</v>
      </c>
      <c r="M101" s="1">
        <v>64</v>
      </c>
      <c r="N101" s="1">
        <v>20</v>
      </c>
      <c r="O101" s="1">
        <v>63</v>
      </c>
      <c r="P101" s="1">
        <v>430</v>
      </c>
      <c r="Q101" s="1">
        <v>302</v>
      </c>
      <c r="R101" s="1">
        <f t="shared" si="3"/>
        <v>637</v>
      </c>
      <c r="S101" s="1">
        <v>146</v>
      </c>
      <c r="T101" s="1">
        <v>491</v>
      </c>
      <c r="U101" s="1">
        <v>3549</v>
      </c>
    </row>
    <row r="102" spans="2:21" hidden="1" x14ac:dyDescent="0.25">
      <c r="B102" s="83"/>
      <c r="C102" s="1" t="s">
        <v>108</v>
      </c>
      <c r="D102" s="5">
        <f t="shared" si="4"/>
        <v>8.771929824561403E-2</v>
      </c>
      <c r="E102" s="1">
        <v>2014</v>
      </c>
      <c r="F102" s="48">
        <v>41640</v>
      </c>
      <c r="G102" s="48">
        <v>42004</v>
      </c>
      <c r="H102" s="1">
        <v>0</v>
      </c>
      <c r="I102" s="1">
        <v>1</v>
      </c>
      <c r="J102" s="1">
        <f t="shared" si="5"/>
        <v>1</v>
      </c>
      <c r="K102" s="1">
        <v>0</v>
      </c>
      <c r="L102" s="1">
        <f t="shared" si="2"/>
        <v>5</v>
      </c>
      <c r="M102" s="1">
        <v>5</v>
      </c>
      <c r="N102" s="1">
        <v>0</v>
      </c>
      <c r="O102" s="1">
        <v>22</v>
      </c>
      <c r="P102" s="1">
        <v>4</v>
      </c>
      <c r="Q102" s="1">
        <v>8</v>
      </c>
      <c r="R102" s="1">
        <f t="shared" si="3"/>
        <v>57</v>
      </c>
      <c r="S102" s="1">
        <v>5</v>
      </c>
      <c r="T102" s="1">
        <v>52</v>
      </c>
      <c r="U102" s="1">
        <v>138</v>
      </c>
    </row>
    <row r="103" spans="2:21" hidden="1" x14ac:dyDescent="0.25">
      <c r="B103" s="83"/>
      <c r="C103" s="1" t="s">
        <v>130</v>
      </c>
      <c r="D103" s="5">
        <f t="shared" si="4"/>
        <v>0.21848739495798319</v>
      </c>
      <c r="E103" s="1">
        <v>2014</v>
      </c>
      <c r="F103" s="48">
        <v>41640</v>
      </c>
      <c r="G103" s="48">
        <v>42004</v>
      </c>
      <c r="H103" s="1">
        <v>0</v>
      </c>
      <c r="I103" s="1">
        <v>2</v>
      </c>
      <c r="J103" s="1">
        <f t="shared" si="5"/>
        <v>2</v>
      </c>
      <c r="K103" s="1">
        <v>12</v>
      </c>
      <c r="L103" s="1">
        <f t="shared" si="2"/>
        <v>26</v>
      </c>
      <c r="M103" s="1">
        <v>11</v>
      </c>
      <c r="N103" s="1">
        <v>15</v>
      </c>
      <c r="O103" s="1">
        <v>52</v>
      </c>
      <c r="P103" s="1">
        <v>31</v>
      </c>
      <c r="Q103" s="1">
        <v>32</v>
      </c>
      <c r="R103" s="1">
        <f t="shared" si="3"/>
        <v>119</v>
      </c>
      <c r="S103" s="1">
        <v>19</v>
      </c>
      <c r="T103" s="1">
        <v>100</v>
      </c>
      <c r="U103" s="1">
        <v>268</v>
      </c>
    </row>
    <row r="104" spans="2:21" hidden="1" x14ac:dyDescent="0.25">
      <c r="B104" s="83"/>
      <c r="C104" s="1" t="s">
        <v>276</v>
      </c>
      <c r="D104" s="5">
        <f t="shared" si="4"/>
        <v>7.2675790467201504E-2</v>
      </c>
      <c r="E104" s="1" t="s">
        <v>260</v>
      </c>
      <c r="F104" s="48">
        <v>41670</v>
      </c>
      <c r="G104" s="48">
        <v>41820</v>
      </c>
      <c r="H104" s="1">
        <v>0</v>
      </c>
      <c r="I104" s="1">
        <v>0</v>
      </c>
      <c r="J104" s="1">
        <f t="shared" si="5"/>
        <v>0</v>
      </c>
      <c r="K104" s="1">
        <v>0</v>
      </c>
      <c r="L104" s="1">
        <f t="shared" si="2"/>
        <v>308</v>
      </c>
      <c r="M104" s="1">
        <v>308</v>
      </c>
      <c r="N104" s="1">
        <v>0</v>
      </c>
      <c r="O104" s="1">
        <v>0</v>
      </c>
      <c r="P104" s="1">
        <v>2117</v>
      </c>
      <c r="Q104" s="1">
        <v>1385</v>
      </c>
      <c r="R104" s="1">
        <f t="shared" si="3"/>
        <v>4238</v>
      </c>
      <c r="S104" s="1">
        <v>838</v>
      </c>
      <c r="T104" s="1">
        <v>3400</v>
      </c>
      <c r="U104" s="1">
        <v>7767</v>
      </c>
    </row>
    <row r="105" spans="2:21" hidden="1" x14ac:dyDescent="0.25">
      <c r="B105" s="83" t="s">
        <v>185</v>
      </c>
      <c r="C105" s="1" t="s">
        <v>30</v>
      </c>
      <c r="D105" s="5">
        <f t="shared" si="4"/>
        <v>2.0618556701030927E-2</v>
      </c>
      <c r="E105" s="1">
        <v>2014</v>
      </c>
      <c r="F105" s="48">
        <v>41640</v>
      </c>
      <c r="G105" s="48">
        <v>42004</v>
      </c>
      <c r="H105" s="1">
        <v>5</v>
      </c>
      <c r="I105" s="1">
        <v>7</v>
      </c>
      <c r="J105" s="1">
        <f t="shared" si="5"/>
        <v>12</v>
      </c>
      <c r="K105" s="1">
        <v>6</v>
      </c>
      <c r="L105" s="1">
        <f t="shared" si="2"/>
        <v>6</v>
      </c>
      <c r="M105" s="1">
        <v>0</v>
      </c>
      <c r="N105" s="1">
        <v>6</v>
      </c>
      <c r="O105" s="1">
        <v>35</v>
      </c>
      <c r="P105" s="1">
        <v>188</v>
      </c>
      <c r="Q105" s="1">
        <v>113</v>
      </c>
      <c r="R105" s="1">
        <f t="shared" si="3"/>
        <v>291</v>
      </c>
      <c r="S105" s="1">
        <v>76</v>
      </c>
      <c r="T105" s="1">
        <v>215</v>
      </c>
      <c r="U105" s="1">
        <v>674</v>
      </c>
    </row>
    <row r="106" spans="2:21" hidden="1" x14ac:dyDescent="0.25">
      <c r="B106" s="83"/>
      <c r="C106" s="1" t="s">
        <v>39</v>
      </c>
      <c r="D106" s="5">
        <f t="shared" si="4"/>
        <v>0.29411764705882354</v>
      </c>
      <c r="E106" s="1">
        <v>2014</v>
      </c>
      <c r="F106" s="48">
        <v>41640</v>
      </c>
      <c r="G106" s="48">
        <v>42004</v>
      </c>
      <c r="H106" s="1">
        <v>0</v>
      </c>
      <c r="I106" s="1">
        <v>13</v>
      </c>
      <c r="J106" s="1">
        <f t="shared" si="5"/>
        <v>13</v>
      </c>
      <c r="K106" s="1">
        <v>36</v>
      </c>
      <c r="L106" s="1">
        <f t="shared" si="2"/>
        <v>45</v>
      </c>
      <c r="M106" s="1">
        <v>30</v>
      </c>
      <c r="N106" s="1">
        <v>15</v>
      </c>
      <c r="O106" s="1">
        <v>57</v>
      </c>
      <c r="P106" s="1">
        <v>177</v>
      </c>
      <c r="Q106" s="1">
        <v>98</v>
      </c>
      <c r="R106" s="1">
        <f t="shared" si="3"/>
        <v>153</v>
      </c>
      <c r="S106" s="1">
        <v>35</v>
      </c>
      <c r="T106" s="1">
        <v>118</v>
      </c>
      <c r="U106" s="1">
        <v>679</v>
      </c>
    </row>
    <row r="107" spans="2:21" hidden="1" x14ac:dyDescent="0.25">
      <c r="B107" s="83"/>
      <c r="C107" s="1" t="s">
        <v>45</v>
      </c>
      <c r="D107" s="5">
        <f t="shared" si="4"/>
        <v>2.1126760563380281E-2</v>
      </c>
      <c r="E107" s="1">
        <v>2014</v>
      </c>
      <c r="F107" s="48">
        <v>41640</v>
      </c>
      <c r="G107" s="48">
        <v>42004</v>
      </c>
      <c r="H107" s="1">
        <v>0</v>
      </c>
      <c r="I107" s="1">
        <v>7</v>
      </c>
      <c r="J107" s="1">
        <f t="shared" si="5"/>
        <v>7</v>
      </c>
      <c r="K107" s="1">
        <v>3</v>
      </c>
      <c r="L107" s="1">
        <f t="shared" si="2"/>
        <v>3</v>
      </c>
      <c r="M107" s="1">
        <v>0</v>
      </c>
      <c r="N107" s="1">
        <v>3</v>
      </c>
      <c r="O107" s="1">
        <v>20</v>
      </c>
      <c r="P107" s="1">
        <v>61</v>
      </c>
      <c r="Q107" s="1">
        <v>41</v>
      </c>
      <c r="R107" s="1">
        <f t="shared" si="3"/>
        <v>142</v>
      </c>
      <c r="S107" s="1">
        <v>20</v>
      </c>
      <c r="T107" s="1">
        <v>122</v>
      </c>
      <c r="U107" s="1">
        <v>344</v>
      </c>
    </row>
    <row r="108" spans="2:21" hidden="1" x14ac:dyDescent="0.25">
      <c r="B108" s="83"/>
      <c r="C108" s="1" t="s">
        <v>277</v>
      </c>
      <c r="D108" s="5">
        <f t="shared" si="4"/>
        <v>0</v>
      </c>
      <c r="E108" s="1" t="s">
        <v>260</v>
      </c>
      <c r="F108" s="48">
        <v>41640</v>
      </c>
      <c r="G108" s="48">
        <v>41820</v>
      </c>
      <c r="H108" s="1">
        <v>0</v>
      </c>
      <c r="I108" s="1">
        <v>0</v>
      </c>
      <c r="J108" s="1">
        <f t="shared" si="5"/>
        <v>0</v>
      </c>
      <c r="K108" s="1">
        <v>0</v>
      </c>
      <c r="L108" s="1">
        <f t="shared" si="2"/>
        <v>0</v>
      </c>
      <c r="M108" s="1">
        <v>0</v>
      </c>
      <c r="N108" s="1">
        <v>0</v>
      </c>
      <c r="O108" s="1">
        <v>2</v>
      </c>
      <c r="P108" s="1">
        <v>0.4052</v>
      </c>
      <c r="Q108" s="1">
        <v>0.34649999999999997</v>
      </c>
      <c r="R108" s="1">
        <f t="shared" si="3"/>
        <v>1.2328999999999999</v>
      </c>
      <c r="S108" s="1">
        <v>0.31559999999999999</v>
      </c>
      <c r="T108" s="1">
        <v>0.9173</v>
      </c>
      <c r="U108" s="1">
        <v>3</v>
      </c>
    </row>
    <row r="109" spans="2:21" hidden="1" x14ac:dyDescent="0.25">
      <c r="B109" s="83"/>
      <c r="C109" s="1" t="s">
        <v>278</v>
      </c>
      <c r="D109" s="5">
        <f t="shared" si="4"/>
        <v>0.42601828761429761</v>
      </c>
      <c r="E109" s="1" t="s">
        <v>260</v>
      </c>
      <c r="F109" s="48">
        <v>41640</v>
      </c>
      <c r="G109" s="48">
        <v>41820</v>
      </c>
      <c r="H109" s="1">
        <v>8</v>
      </c>
      <c r="I109" s="1">
        <v>17</v>
      </c>
      <c r="J109" s="1">
        <f t="shared" si="5"/>
        <v>25</v>
      </c>
      <c r="K109" s="1">
        <v>26</v>
      </c>
      <c r="L109" s="1">
        <f t="shared" si="2"/>
        <v>1025</v>
      </c>
      <c r="M109" s="1">
        <v>47</v>
      </c>
      <c r="N109" s="1">
        <v>978</v>
      </c>
      <c r="O109" s="1">
        <v>965</v>
      </c>
      <c r="P109" s="1">
        <v>1432</v>
      </c>
      <c r="Q109" s="1">
        <v>487</v>
      </c>
      <c r="R109" s="1">
        <f t="shared" si="3"/>
        <v>2406</v>
      </c>
      <c r="S109" s="1">
        <v>177</v>
      </c>
      <c r="T109" s="1">
        <v>2229</v>
      </c>
      <c r="U109" s="1">
        <v>9974</v>
      </c>
    </row>
    <row r="110" spans="2:21" hidden="1" x14ac:dyDescent="0.25">
      <c r="B110" s="83"/>
      <c r="C110" s="1" t="s">
        <v>151</v>
      </c>
      <c r="D110" s="5">
        <f t="shared" si="4"/>
        <v>5.9171597633136092E-2</v>
      </c>
      <c r="E110" s="1">
        <v>2014</v>
      </c>
      <c r="F110" s="48">
        <v>41640</v>
      </c>
      <c r="G110" s="48">
        <v>42004</v>
      </c>
      <c r="H110" s="1">
        <v>3</v>
      </c>
      <c r="I110" s="1">
        <v>18</v>
      </c>
      <c r="J110" s="1">
        <f t="shared" si="5"/>
        <v>21</v>
      </c>
      <c r="K110" s="1">
        <v>7</v>
      </c>
      <c r="L110" s="1">
        <f t="shared" si="2"/>
        <v>10</v>
      </c>
      <c r="M110" s="1">
        <v>6</v>
      </c>
      <c r="N110" s="1">
        <v>4</v>
      </c>
      <c r="O110" s="1">
        <v>24</v>
      </c>
      <c r="P110" s="1">
        <v>50</v>
      </c>
      <c r="Q110" s="1">
        <v>30</v>
      </c>
      <c r="R110" s="1">
        <f t="shared" si="3"/>
        <v>169</v>
      </c>
      <c r="S110" s="1">
        <v>11</v>
      </c>
      <c r="T110" s="1">
        <v>158</v>
      </c>
      <c r="U110" s="1">
        <v>399</v>
      </c>
    </row>
    <row r="111" spans="2:21" hidden="1" x14ac:dyDescent="0.25">
      <c r="B111" s="83" t="s">
        <v>182</v>
      </c>
      <c r="C111" s="1" t="s">
        <v>279</v>
      </c>
      <c r="D111" s="5">
        <f t="shared" si="4"/>
        <v>0.25966850828729282</v>
      </c>
      <c r="E111" s="1">
        <v>2014</v>
      </c>
      <c r="F111" s="48">
        <v>41640</v>
      </c>
      <c r="G111" s="48">
        <v>42004</v>
      </c>
      <c r="H111" s="1">
        <v>2</v>
      </c>
      <c r="I111" s="1">
        <v>7</v>
      </c>
      <c r="J111" s="1">
        <f t="shared" si="5"/>
        <v>9</v>
      </c>
      <c r="K111" s="1">
        <v>24</v>
      </c>
      <c r="L111" s="1">
        <f t="shared" si="2"/>
        <v>47</v>
      </c>
      <c r="M111" s="1">
        <v>34</v>
      </c>
      <c r="N111" s="1">
        <v>13</v>
      </c>
      <c r="O111" s="1">
        <v>33</v>
      </c>
      <c r="P111" s="1">
        <v>44</v>
      </c>
      <c r="Q111" s="1">
        <v>57</v>
      </c>
      <c r="R111" s="1">
        <f t="shared" si="3"/>
        <v>181</v>
      </c>
      <c r="S111" s="1">
        <v>32</v>
      </c>
      <c r="T111" s="1">
        <v>149</v>
      </c>
      <c r="U111" s="1">
        <v>394</v>
      </c>
    </row>
    <row r="112" spans="2:21" hidden="1" x14ac:dyDescent="0.25">
      <c r="B112" s="83"/>
      <c r="C112" s="1" t="s">
        <v>280</v>
      </c>
      <c r="D112" s="5">
        <f t="shared" si="4"/>
        <v>0.39178541492036884</v>
      </c>
      <c r="E112" s="1">
        <v>2014</v>
      </c>
      <c r="F112" s="48">
        <v>41640</v>
      </c>
      <c r="G112" s="48">
        <v>42004</v>
      </c>
      <c r="H112" s="1">
        <v>276</v>
      </c>
      <c r="I112" s="1">
        <v>319</v>
      </c>
      <c r="J112" s="1">
        <f t="shared" si="5"/>
        <v>595</v>
      </c>
      <c r="K112" s="1">
        <v>501</v>
      </c>
      <c r="L112" s="1">
        <f t="shared" si="2"/>
        <v>4674</v>
      </c>
      <c r="M112" s="1">
        <v>467</v>
      </c>
      <c r="N112" s="1">
        <v>4207</v>
      </c>
      <c r="O112" s="1">
        <v>3452</v>
      </c>
      <c r="P112" s="1">
        <v>4656</v>
      </c>
      <c r="Q112" s="1">
        <v>4673</v>
      </c>
      <c r="R112" s="1">
        <f t="shared" si="3"/>
        <v>11930</v>
      </c>
      <c r="S112" s="1">
        <v>5519</v>
      </c>
      <c r="T112" s="1">
        <v>6411</v>
      </c>
      <c r="U112" s="1">
        <v>10385</v>
      </c>
    </row>
    <row r="113" spans="2:21" hidden="1" x14ac:dyDescent="0.25">
      <c r="B113" s="83"/>
      <c r="C113" s="1" t="s">
        <v>281</v>
      </c>
      <c r="D113" s="5">
        <f t="shared" si="4"/>
        <v>0.19642624233728967</v>
      </c>
      <c r="E113" s="1" t="s">
        <v>260</v>
      </c>
      <c r="F113" s="48">
        <v>41640</v>
      </c>
      <c r="G113" s="48">
        <v>41820</v>
      </c>
      <c r="H113" s="1">
        <v>0</v>
      </c>
      <c r="I113" s="1">
        <v>0</v>
      </c>
      <c r="J113" s="1">
        <f t="shared" si="5"/>
        <v>0</v>
      </c>
      <c r="K113" s="1">
        <v>0</v>
      </c>
      <c r="L113" s="1">
        <f t="shared" si="2"/>
        <v>1506</v>
      </c>
      <c r="M113" s="1">
        <v>1198</v>
      </c>
      <c r="N113" s="1">
        <v>308</v>
      </c>
      <c r="O113" s="1">
        <v>545</v>
      </c>
      <c r="P113" s="1">
        <v>3409</v>
      </c>
      <c r="Q113" s="1">
        <v>3621</v>
      </c>
      <c r="R113" s="1">
        <f t="shared" si="3"/>
        <v>7667</v>
      </c>
      <c r="S113" s="1">
        <v>3644</v>
      </c>
      <c r="T113" s="1">
        <v>4023</v>
      </c>
      <c r="U113" s="1">
        <v>5901</v>
      </c>
    </row>
    <row r="114" spans="2:21" hidden="1" x14ac:dyDescent="0.25">
      <c r="B114" s="83"/>
      <c r="C114" s="1" t="s">
        <v>82</v>
      </c>
      <c r="D114" s="5">
        <f t="shared" si="4"/>
        <v>0.56848772763262079</v>
      </c>
      <c r="E114" s="1">
        <v>2014</v>
      </c>
      <c r="F114" s="48">
        <v>41640</v>
      </c>
      <c r="G114" s="48">
        <v>42004</v>
      </c>
      <c r="H114" s="1">
        <v>21</v>
      </c>
      <c r="I114" s="1">
        <v>108</v>
      </c>
      <c r="J114" s="1">
        <f t="shared" si="5"/>
        <v>129</v>
      </c>
      <c r="K114" s="1">
        <v>172</v>
      </c>
      <c r="L114" s="1">
        <f t="shared" si="2"/>
        <v>1436</v>
      </c>
      <c r="M114" s="1">
        <v>790</v>
      </c>
      <c r="N114" s="1">
        <v>646</v>
      </c>
      <c r="O114" s="1">
        <v>1230</v>
      </c>
      <c r="P114" s="1">
        <v>1088</v>
      </c>
      <c r="Q114" s="1">
        <v>1540</v>
      </c>
      <c r="R114" s="1">
        <f t="shared" si="3"/>
        <v>2526</v>
      </c>
      <c r="S114" s="1">
        <v>1334</v>
      </c>
      <c r="T114" s="1">
        <v>1192</v>
      </c>
      <c r="U114" s="1">
        <v>2154</v>
      </c>
    </row>
    <row r="115" spans="2:21" hidden="1" x14ac:dyDescent="0.25">
      <c r="B115" s="83"/>
      <c r="C115" s="1" t="s">
        <v>282</v>
      </c>
      <c r="D115" s="5">
        <f t="shared" si="4"/>
        <v>4.7935316199826737E-2</v>
      </c>
      <c r="E115" s="1" t="s">
        <v>260</v>
      </c>
      <c r="F115" s="48">
        <v>41640</v>
      </c>
      <c r="G115" s="48">
        <v>41820</v>
      </c>
      <c r="H115" s="1">
        <v>266</v>
      </c>
      <c r="I115" s="1">
        <v>613</v>
      </c>
      <c r="J115" s="1">
        <f t="shared" si="5"/>
        <v>879</v>
      </c>
      <c r="K115" s="1">
        <v>842</v>
      </c>
      <c r="L115" s="1">
        <f t="shared" si="2"/>
        <v>498</v>
      </c>
      <c r="M115" s="1">
        <v>498</v>
      </c>
      <c r="P115" s="1">
        <v>7719</v>
      </c>
      <c r="Q115" s="1">
        <v>5715</v>
      </c>
      <c r="R115" s="1">
        <f t="shared" si="3"/>
        <v>10389</v>
      </c>
      <c r="S115" s="1">
        <v>4369</v>
      </c>
      <c r="T115" s="1">
        <v>6020</v>
      </c>
      <c r="U115" s="1">
        <v>12499</v>
      </c>
    </row>
    <row r="116" spans="2:21" hidden="1" x14ac:dyDescent="0.25">
      <c r="B116" s="83"/>
      <c r="C116" s="1" t="s">
        <v>283</v>
      </c>
      <c r="D116" s="5">
        <f t="shared" si="4"/>
        <v>0</v>
      </c>
      <c r="E116" s="1" t="s">
        <v>260</v>
      </c>
      <c r="F116" s="48">
        <v>41640</v>
      </c>
      <c r="G116" s="48">
        <v>41820</v>
      </c>
      <c r="H116" s="1">
        <v>1</v>
      </c>
      <c r="I116" s="1">
        <v>0</v>
      </c>
      <c r="J116" s="1">
        <f t="shared" si="5"/>
        <v>1</v>
      </c>
      <c r="K116" s="1">
        <v>0</v>
      </c>
      <c r="L116" s="1">
        <f t="shared" si="2"/>
        <v>0</v>
      </c>
      <c r="M116" s="1">
        <v>0</v>
      </c>
      <c r="N116" s="1">
        <v>0</v>
      </c>
      <c r="O116" s="1">
        <v>0</v>
      </c>
      <c r="P116" s="1">
        <v>15</v>
      </c>
      <c r="Q116" s="1">
        <v>28</v>
      </c>
      <c r="R116" s="1">
        <f t="shared" si="3"/>
        <v>56</v>
      </c>
      <c r="S116" s="1">
        <v>29</v>
      </c>
      <c r="T116" s="1">
        <v>27</v>
      </c>
      <c r="U116" s="1">
        <v>43</v>
      </c>
    </row>
    <row r="117" spans="2:21" hidden="1" x14ac:dyDescent="0.25">
      <c r="B117" s="83"/>
      <c r="C117" s="1" t="s">
        <v>144</v>
      </c>
      <c r="D117" s="5">
        <f t="shared" si="4"/>
        <v>0.2431237721021611</v>
      </c>
      <c r="E117" s="1">
        <v>2014</v>
      </c>
      <c r="F117" s="48">
        <v>41640</v>
      </c>
      <c r="G117" s="48">
        <v>42004</v>
      </c>
      <c r="H117" s="1">
        <v>53</v>
      </c>
      <c r="I117" s="1">
        <v>281</v>
      </c>
      <c r="J117" s="1">
        <f t="shared" si="5"/>
        <v>334</v>
      </c>
      <c r="K117" s="1">
        <v>391</v>
      </c>
      <c r="L117" s="1">
        <f t="shared" si="2"/>
        <v>495</v>
      </c>
      <c r="M117" s="1">
        <v>254</v>
      </c>
      <c r="N117" s="1">
        <v>241</v>
      </c>
      <c r="O117" s="1">
        <v>582</v>
      </c>
      <c r="P117" s="1">
        <v>1189</v>
      </c>
      <c r="Q117" s="1">
        <v>1388</v>
      </c>
      <c r="R117" s="1">
        <f t="shared" si="3"/>
        <v>2036</v>
      </c>
      <c r="S117" s="1">
        <v>1118</v>
      </c>
      <c r="T117" s="1">
        <v>918</v>
      </c>
      <c r="U117" s="1">
        <v>1962</v>
      </c>
    </row>
    <row r="118" spans="2:21" hidden="1" x14ac:dyDescent="0.25">
      <c r="B118" s="83"/>
      <c r="C118" s="1" t="s">
        <v>161</v>
      </c>
      <c r="D118" s="5">
        <f t="shared" si="4"/>
        <v>0.12952665129526653</v>
      </c>
      <c r="E118" s="1">
        <v>2014</v>
      </c>
      <c r="F118" s="48">
        <v>41640</v>
      </c>
      <c r="G118" s="48">
        <v>42004</v>
      </c>
      <c r="H118" s="1">
        <v>51</v>
      </c>
      <c r="I118" s="1">
        <v>1173</v>
      </c>
      <c r="J118" s="1">
        <f t="shared" si="5"/>
        <v>1224</v>
      </c>
      <c r="K118" s="1">
        <v>1010</v>
      </c>
      <c r="L118" s="1">
        <f t="shared" si="2"/>
        <v>955</v>
      </c>
      <c r="M118" s="1">
        <v>627</v>
      </c>
      <c r="N118" s="1">
        <v>328</v>
      </c>
      <c r="O118" s="1">
        <v>889</v>
      </c>
      <c r="P118" s="1">
        <v>2920</v>
      </c>
      <c r="Q118" s="1">
        <v>5192</v>
      </c>
      <c r="R118" s="1">
        <f t="shared" si="3"/>
        <v>7373</v>
      </c>
      <c r="S118" s="1">
        <v>3757</v>
      </c>
      <c r="T118" s="1">
        <v>3616</v>
      </c>
      <c r="U118" s="1">
        <v>6305</v>
      </c>
    </row>
    <row r="119" spans="2:21" hidden="1" x14ac:dyDescent="0.25">
      <c r="C119" s="1" t="s">
        <v>284</v>
      </c>
      <c r="D119" s="5">
        <f>SUM(L56:L79,L88:L118)/SUM(R56:R79,R88:R118)</f>
        <v>0.40782835432336517</v>
      </c>
      <c r="R119" s="1">
        <f>SUM(R56:R118)</f>
        <v>264690.52859999996</v>
      </c>
    </row>
    <row r="120" spans="2:21" hidden="1" x14ac:dyDescent="0.25">
      <c r="D120" s="2">
        <f>MEDIAN(D56:D79,D88:D118)</f>
        <v>0.18292682926829268</v>
      </c>
      <c r="L120" s="1">
        <f>SUM(R56:R79,R88:R118)</f>
        <v>263804.61009999999</v>
      </c>
      <c r="R120" s="1">
        <v>2003854</v>
      </c>
    </row>
    <row r="121" spans="2:21" hidden="1" x14ac:dyDescent="0.25">
      <c r="L121" s="1">
        <f>791593+980157</f>
        <v>1771750</v>
      </c>
      <c r="R121" s="5">
        <f>R119/R120</f>
        <v>0.13209072547201542</v>
      </c>
    </row>
    <row r="122" spans="2:21" hidden="1" x14ac:dyDescent="0.25">
      <c r="L122" s="5">
        <f>L120/L121</f>
        <v>0.14889494008748413</v>
      </c>
    </row>
    <row r="123" spans="2:21" hidden="1" x14ac:dyDescent="0.25"/>
    <row r="124" spans="2:21" hidden="1" x14ac:dyDescent="0.25"/>
    <row r="125" spans="2:21" hidden="1" x14ac:dyDescent="0.25"/>
    <row r="126" spans="2:21" hidden="1" x14ac:dyDescent="0.25"/>
    <row r="127" spans="2:21" hidden="1" x14ac:dyDescent="0.25"/>
    <row r="128" spans="2:21" hidden="1" x14ac:dyDescent="0.25"/>
    <row r="129" spans="4:5" hidden="1" x14ac:dyDescent="0.25">
      <c r="D129" s="5">
        <v>0</v>
      </c>
    </row>
    <row r="130" spans="4:5" hidden="1" x14ac:dyDescent="0.25">
      <c r="D130" s="5">
        <v>0</v>
      </c>
    </row>
    <row r="131" spans="4:5" hidden="1" x14ac:dyDescent="0.25">
      <c r="D131" s="5">
        <v>0</v>
      </c>
    </row>
    <row r="132" spans="4:5" hidden="1" x14ac:dyDescent="0.25">
      <c r="D132" s="5">
        <v>5.1150895140664966E-3</v>
      </c>
    </row>
    <row r="133" spans="4:5" hidden="1" x14ac:dyDescent="0.25">
      <c r="D133" s="5">
        <v>2.0618556701030927E-2</v>
      </c>
    </row>
    <row r="134" spans="4:5" hidden="1" x14ac:dyDescent="0.25">
      <c r="D134" s="5">
        <v>2.1126760563380281E-2</v>
      </c>
    </row>
    <row r="135" spans="4:5" hidden="1" x14ac:dyDescent="0.25">
      <c r="D135" s="5">
        <v>2.5952140208965285E-2</v>
      </c>
    </row>
    <row r="136" spans="4:5" hidden="1" x14ac:dyDescent="0.25">
      <c r="D136" s="5">
        <v>3.272727272727273E-2</v>
      </c>
    </row>
    <row r="137" spans="4:5" hidden="1" x14ac:dyDescent="0.25">
      <c r="D137" s="5">
        <v>3.968253968253968E-2</v>
      </c>
    </row>
    <row r="138" spans="4:5" hidden="1" x14ac:dyDescent="0.25">
      <c r="D138" s="5">
        <v>4.6627872276932256E-2</v>
      </c>
    </row>
    <row r="139" spans="4:5" hidden="1" x14ac:dyDescent="0.25">
      <c r="D139" s="5">
        <v>4.7935316199826737E-2</v>
      </c>
    </row>
    <row r="140" spans="4:5" hidden="1" x14ac:dyDescent="0.25">
      <c r="D140" s="5">
        <v>5.3478086047446721E-2</v>
      </c>
    </row>
    <row r="141" spans="4:5" hidden="1" x14ac:dyDescent="0.25">
      <c r="D141" s="5">
        <v>5.8139534883720929E-2</v>
      </c>
    </row>
    <row r="142" spans="4:5" hidden="1" x14ac:dyDescent="0.25">
      <c r="D142" s="5">
        <v>5.9171597633136092E-2</v>
      </c>
    </row>
    <row r="143" spans="4:5" hidden="1" x14ac:dyDescent="0.25">
      <c r="D143" s="5">
        <v>7.2675790467201504E-2</v>
      </c>
      <c r="E143" s="1" t="s">
        <v>291</v>
      </c>
    </row>
    <row r="144" spans="4:5" hidden="1" x14ac:dyDescent="0.25">
      <c r="D144" s="5">
        <v>8.771929824561403E-2</v>
      </c>
    </row>
    <row r="145" spans="4:5" hidden="1" x14ac:dyDescent="0.25">
      <c r="D145" s="5">
        <v>8.9333333333333334E-2</v>
      </c>
    </row>
    <row r="146" spans="4:5" hidden="1" x14ac:dyDescent="0.25">
      <c r="D146" s="5">
        <v>9.7560975609756101E-2</v>
      </c>
    </row>
    <row r="147" spans="4:5" hidden="1" x14ac:dyDescent="0.25">
      <c r="D147" s="5">
        <v>0.11835973904939422</v>
      </c>
    </row>
    <row r="148" spans="4:5" hidden="1" x14ac:dyDescent="0.25">
      <c r="D148" s="5">
        <v>0.12952665129526653</v>
      </c>
    </row>
    <row r="149" spans="4:5" hidden="1" x14ac:dyDescent="0.25">
      <c r="D149" s="5">
        <v>0.13186813186813187</v>
      </c>
    </row>
    <row r="150" spans="4:5" hidden="1" x14ac:dyDescent="0.25">
      <c r="D150" s="5">
        <v>0.13392857142857142</v>
      </c>
    </row>
    <row r="151" spans="4:5" hidden="1" x14ac:dyDescent="0.25">
      <c r="D151" s="5">
        <v>0.1339366515837104</v>
      </c>
    </row>
    <row r="152" spans="4:5" hidden="1" x14ac:dyDescent="0.25">
      <c r="D152" s="5">
        <v>0.13968481375358166</v>
      </c>
    </row>
    <row r="153" spans="4:5" hidden="1" x14ac:dyDescent="0.25">
      <c r="D153" s="5">
        <v>0.15011093197873226</v>
      </c>
    </row>
    <row r="154" spans="4:5" hidden="1" x14ac:dyDescent="0.25">
      <c r="D154" s="5">
        <v>0.15384615384615385</v>
      </c>
    </row>
    <row r="155" spans="4:5" hidden="1" x14ac:dyDescent="0.25">
      <c r="D155" s="5">
        <v>0.15958635217516198</v>
      </c>
    </row>
    <row r="156" spans="4:5" hidden="1" x14ac:dyDescent="0.25">
      <c r="D156" s="5">
        <v>0.18292682926829268</v>
      </c>
    </row>
    <row r="157" spans="4:5" hidden="1" x14ac:dyDescent="0.25">
      <c r="D157" s="2">
        <v>0.18292682926829268</v>
      </c>
      <c r="E157" s="1" t="s">
        <v>292</v>
      </c>
    </row>
    <row r="158" spans="4:5" hidden="1" x14ac:dyDescent="0.25">
      <c r="D158" s="5">
        <v>0.18779342723004694</v>
      </c>
    </row>
    <row r="159" spans="4:5" hidden="1" x14ac:dyDescent="0.25">
      <c r="D159" s="5">
        <v>0.19642624233728967</v>
      </c>
    </row>
    <row r="160" spans="4:5" hidden="1" x14ac:dyDescent="0.25">
      <c r="D160" s="5">
        <v>0.19784172661870503</v>
      </c>
    </row>
    <row r="161" spans="4:5" hidden="1" x14ac:dyDescent="0.25">
      <c r="D161" s="5">
        <v>0.20895522388059701</v>
      </c>
    </row>
    <row r="162" spans="4:5" hidden="1" x14ac:dyDescent="0.25">
      <c r="D162" s="5">
        <v>0.21848739495798319</v>
      </c>
    </row>
    <row r="163" spans="4:5" hidden="1" x14ac:dyDescent="0.25">
      <c r="D163" s="5">
        <v>0.22583600549702246</v>
      </c>
    </row>
    <row r="164" spans="4:5" hidden="1" x14ac:dyDescent="0.25">
      <c r="D164" s="5">
        <v>0.22826359880389877</v>
      </c>
    </row>
    <row r="165" spans="4:5" hidden="1" x14ac:dyDescent="0.25">
      <c r="D165" s="5">
        <v>0.2431237721021611</v>
      </c>
    </row>
    <row r="166" spans="4:5" hidden="1" x14ac:dyDescent="0.25">
      <c r="D166" s="5">
        <v>0.2469528351881293</v>
      </c>
    </row>
    <row r="167" spans="4:5" hidden="1" x14ac:dyDescent="0.25">
      <c r="D167" s="5">
        <v>0.25966850828729282</v>
      </c>
    </row>
    <row r="168" spans="4:5" hidden="1" x14ac:dyDescent="0.25">
      <c r="D168" s="5">
        <v>0.27711602697422322</v>
      </c>
    </row>
    <row r="169" spans="4:5" hidden="1" x14ac:dyDescent="0.25">
      <c r="D169" s="5">
        <v>0.29411764705882354</v>
      </c>
    </row>
    <row r="170" spans="4:5" hidden="1" x14ac:dyDescent="0.25">
      <c r="D170" s="5">
        <v>0.30539682539682539</v>
      </c>
    </row>
    <row r="171" spans="4:5" hidden="1" x14ac:dyDescent="0.25">
      <c r="D171" s="5">
        <v>0.31535898212662827</v>
      </c>
      <c r="E171" s="1" t="s">
        <v>293</v>
      </c>
    </row>
    <row r="172" spans="4:5" hidden="1" x14ac:dyDescent="0.25">
      <c r="D172" s="5">
        <v>0.32432432432432434</v>
      </c>
    </row>
    <row r="173" spans="4:5" hidden="1" x14ac:dyDescent="0.25">
      <c r="D173" s="5">
        <v>0.38613861386138615</v>
      </c>
    </row>
    <row r="174" spans="4:5" hidden="1" x14ac:dyDescent="0.25">
      <c r="D174" s="5">
        <v>0.39178541492036884</v>
      </c>
    </row>
    <row r="175" spans="4:5" hidden="1" x14ac:dyDescent="0.25">
      <c r="D175" s="5">
        <v>0.40206185567010311</v>
      </c>
    </row>
    <row r="176" spans="4:5" hidden="1" x14ac:dyDescent="0.25">
      <c r="D176" s="5">
        <v>0.40782835432336517</v>
      </c>
    </row>
    <row r="177" spans="4:4" hidden="1" x14ac:dyDescent="0.25">
      <c r="D177" s="5">
        <v>0.42601828761429761</v>
      </c>
    </row>
    <row r="178" spans="4:4" hidden="1" x14ac:dyDescent="0.25">
      <c r="D178" s="5">
        <v>0.50912576969875745</v>
      </c>
    </row>
    <row r="179" spans="4:4" hidden="1" x14ac:dyDescent="0.25">
      <c r="D179" s="5">
        <v>0.56164383561643838</v>
      </c>
    </row>
    <row r="180" spans="4:4" hidden="1" x14ac:dyDescent="0.25">
      <c r="D180" s="5">
        <v>0.56848772763262079</v>
      </c>
    </row>
    <row r="181" spans="4:4" hidden="1" x14ac:dyDescent="0.25">
      <c r="D181" s="5">
        <v>0.60278525990028087</v>
      </c>
    </row>
    <row r="182" spans="4:4" hidden="1" x14ac:dyDescent="0.25">
      <c r="D182" s="5">
        <v>0.62307807135393345</v>
      </c>
    </row>
    <row r="183" spans="4:4" hidden="1" x14ac:dyDescent="0.25">
      <c r="D183" s="5">
        <v>0.69741697416974169</v>
      </c>
    </row>
    <row r="184" spans="4:4" hidden="1" x14ac:dyDescent="0.25">
      <c r="D184" s="5">
        <v>0.94856309870887134</v>
      </c>
    </row>
    <row r="185" spans="4:4" hidden="1" x14ac:dyDescent="0.25">
      <c r="D185" s="5">
        <v>0.95258620689655171</v>
      </c>
    </row>
    <row r="186" spans="4:4" hidden="1" x14ac:dyDescent="0.25"/>
  </sheetData>
  <sheetProtection algorithmName="SHA-512" hashValue="JvKosTeGZNzb5sTaxqkvFFWoy6hcgVx0NSodAKVrpZA0DrHjnucbeIcZCZ773N2Wp6cmISEdl9n9Rm6HburqTQ==" saltValue="u85Tg4oGosowfacRQiLkdg==" spinCount="100000" sheet="1" scenarios="1"/>
  <mergeCells count="10">
    <mergeCell ref="B88:B98"/>
    <mergeCell ref="B99:B104"/>
    <mergeCell ref="B105:B110"/>
    <mergeCell ref="B111:B118"/>
    <mergeCell ref="A30:K30"/>
    <mergeCell ref="A31:K33"/>
    <mergeCell ref="B56:B67"/>
    <mergeCell ref="B68:B75"/>
    <mergeCell ref="B76:B79"/>
    <mergeCell ref="B80:B87"/>
  </mergeCells>
  <conditionalFormatting sqref="C56:C119">
    <cfRule type="duplicateValues" dxfId="3" priority="4"/>
  </conditionalFormatting>
  <conditionalFormatting sqref="D56:D119">
    <cfRule type="cellIs" dxfId="2" priority="3" operator="between">
      <formula>0.95</formula>
      <formula>9999999999999</formula>
    </cfRule>
  </conditionalFormatting>
  <conditionalFormatting sqref="D129:D152">
    <cfRule type="cellIs" dxfId="1" priority="2" operator="between">
      <formula>0.95</formula>
      <formula>9999999999999</formula>
    </cfRule>
  </conditionalFormatting>
  <conditionalFormatting sqref="D153:D184">
    <cfRule type="cellIs" dxfId="0" priority="1" operator="between">
      <formula>0.95</formula>
      <formula>9999999999999</formula>
    </cfRule>
  </conditionalFormatting>
  <pageMargins left="0.25" right="0.25" top="0.75" bottom="0.75" header="0.3" footer="0.3"/>
  <pageSetup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29:A30"/>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302</v>
      </c>
    </row>
    <row r="30" spans="1:1" x14ac:dyDescent="0.25">
      <c r="A30" s="1" t="s">
        <v>301</v>
      </c>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302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43"/>
  <sheetViews>
    <sheetView showGridLines="0" showRowColHeaders="0" zoomScale="70" zoomScaleNormal="70" workbookViewId="0"/>
  </sheetViews>
  <sheetFormatPr defaultRowHeight="15.75" x14ac:dyDescent="0.25"/>
  <cols>
    <col min="1" max="2" width="9" style="1"/>
    <col min="3" max="3" width="9.625" style="1" bestFit="1" customWidth="1"/>
    <col min="4" max="16384" width="9" style="1"/>
  </cols>
  <sheetData>
    <row r="1" ht="15.75" customHeight="1" x14ac:dyDescent="0.25"/>
    <row r="31" spans="1:1" x14ac:dyDescent="0.25">
      <c r="A31" s="3" t="s">
        <v>211</v>
      </c>
    </row>
    <row r="38" spans="1:32" hidden="1" x14ac:dyDescent="0.25">
      <c r="B38" s="5"/>
      <c r="C38" s="5"/>
      <c r="D38" s="5"/>
      <c r="G38" s="5"/>
      <c r="K38" s="5"/>
    </row>
    <row r="39" spans="1:32" hidden="1" x14ac:dyDescent="0.25">
      <c r="B39" s="1">
        <v>2000</v>
      </c>
      <c r="C39" s="1">
        <v>2001</v>
      </c>
      <c r="D39" s="1">
        <v>2002</v>
      </c>
      <c r="E39" s="1">
        <v>2003</v>
      </c>
      <c r="F39" s="1">
        <v>2004</v>
      </c>
      <c r="G39" s="1">
        <v>2005</v>
      </c>
      <c r="H39" s="1">
        <v>2006</v>
      </c>
      <c r="I39" s="1">
        <v>2007</v>
      </c>
      <c r="J39" s="1">
        <v>2008</v>
      </c>
      <c r="K39" s="1">
        <v>2009</v>
      </c>
      <c r="L39" s="1">
        <v>2010</v>
      </c>
      <c r="M39" s="1">
        <v>2011</v>
      </c>
      <c r="N39" s="1">
        <v>2012</v>
      </c>
      <c r="O39" s="1">
        <v>2013</v>
      </c>
      <c r="P39" s="1">
        <v>2014</v>
      </c>
      <c r="Q39" s="1">
        <v>2015</v>
      </c>
      <c r="R39" s="1">
        <v>2016</v>
      </c>
      <c r="S39" s="1">
        <v>2017</v>
      </c>
      <c r="T39" s="1">
        <v>2018</v>
      </c>
      <c r="U39" s="1">
        <v>2019</v>
      </c>
      <c r="V39" s="1">
        <v>2020</v>
      </c>
      <c r="W39" s="1">
        <v>2021</v>
      </c>
      <c r="X39" s="1">
        <v>2022</v>
      </c>
      <c r="Y39" s="1">
        <v>2023</v>
      </c>
      <c r="Z39" s="1">
        <v>2024</v>
      </c>
      <c r="AA39" s="1">
        <v>2025</v>
      </c>
      <c r="AB39" s="1">
        <v>2026</v>
      </c>
      <c r="AC39" s="1">
        <v>2027</v>
      </c>
      <c r="AD39" s="1">
        <v>2028</v>
      </c>
      <c r="AE39" s="1">
        <v>2029</v>
      </c>
      <c r="AF39" s="1">
        <v>2030</v>
      </c>
    </row>
    <row r="40" spans="1:32" hidden="1" x14ac:dyDescent="0.25">
      <c r="A40" s="1" t="s">
        <v>324</v>
      </c>
      <c r="B40" s="4">
        <v>1722.24</v>
      </c>
      <c r="C40" s="4">
        <v>2034.45</v>
      </c>
      <c r="D40" s="4">
        <v>2313.77</v>
      </c>
      <c r="E40" s="4">
        <v>2626.29</v>
      </c>
      <c r="F40" s="4">
        <v>2330.42</v>
      </c>
      <c r="G40" s="4">
        <v>2286.56</v>
      </c>
      <c r="H40" s="4">
        <v>2540.81</v>
      </c>
      <c r="I40" s="4">
        <v>2527.04</v>
      </c>
      <c r="J40" s="4">
        <v>1863.02</v>
      </c>
      <c r="K40" s="4">
        <v>1705.64</v>
      </c>
      <c r="L40" s="4">
        <v>1941.92</v>
      </c>
      <c r="M40" s="4">
        <v>1905.1</v>
      </c>
      <c r="N40" s="4">
        <v>1775.59</v>
      </c>
      <c r="O40" s="4">
        <v>1605.39</v>
      </c>
      <c r="P40" s="4">
        <v>1233.4000000000001</v>
      </c>
      <c r="Q40" s="4"/>
      <c r="R40" s="4"/>
      <c r="S40" s="4"/>
      <c r="T40" s="4"/>
      <c r="U40" s="4"/>
      <c r="V40" s="4"/>
      <c r="W40" s="4"/>
      <c r="X40" s="4"/>
      <c r="Y40" s="4"/>
      <c r="Z40" s="4"/>
      <c r="AA40" s="4"/>
      <c r="AB40" s="4"/>
      <c r="AC40" s="4"/>
      <c r="AD40" s="4"/>
      <c r="AE40" s="4"/>
    </row>
    <row r="41" spans="1:32" hidden="1" x14ac:dyDescent="0.25">
      <c r="A41" s="1" t="s">
        <v>325</v>
      </c>
      <c r="C41" s="4"/>
      <c r="D41" s="4"/>
      <c r="E41" s="4"/>
      <c r="F41" s="4"/>
      <c r="G41" s="4"/>
      <c r="H41" s="4"/>
      <c r="I41" s="4"/>
      <c r="J41" s="4"/>
      <c r="K41" s="4"/>
      <c r="L41" s="4"/>
      <c r="M41" s="4"/>
      <c r="N41" s="4"/>
      <c r="O41" s="4"/>
      <c r="P41" s="4">
        <v>1233.4000000000001</v>
      </c>
      <c r="Q41" s="4">
        <f>(($P$40/$N$40)^(1/2))*P41</f>
        <v>1027.9797766617887</v>
      </c>
      <c r="R41" s="4">
        <f>(($P$40/$N$40)^(1/2))*Q41</f>
        <v>856.77186737929378</v>
      </c>
      <c r="S41" s="4">
        <f t="shared" ref="S41:AF41" si="0">(($P$40/$N$40)^(1/2))*R41</f>
        <v>714.07828188638723</v>
      </c>
      <c r="T41" s="4">
        <f t="shared" si="0"/>
        <v>595.15001843084326</v>
      </c>
      <c r="U41" s="4">
        <f t="shared" si="0"/>
        <v>496.02901169677125</v>
      </c>
      <c r="V41" s="4">
        <f t="shared" si="0"/>
        <v>413.41640397422952</v>
      </c>
      <c r="W41" s="4">
        <f t="shared" si="0"/>
        <v>344.56275549355303</v>
      </c>
      <c r="X41" s="4">
        <f t="shared" si="0"/>
        <v>287.17654000181057</v>
      </c>
      <c r="Y41" s="4">
        <f t="shared" si="0"/>
        <v>239.34788021206944</v>
      </c>
      <c r="Z41" s="4">
        <f t="shared" si="0"/>
        <v>199.48498495611781</v>
      </c>
      <c r="AA41" s="4">
        <f t="shared" si="0"/>
        <v>166.26117259815976</v>
      </c>
      <c r="AB41" s="4">
        <f t="shared" si="0"/>
        <v>138.57071758957628</v>
      </c>
      <c r="AC41" s="4">
        <f t="shared" si="0"/>
        <v>115.49205068882472</v>
      </c>
      <c r="AD41" s="4">
        <f t="shared" si="0"/>
        <v>96.257088108731963</v>
      </c>
      <c r="AE41" s="4">
        <f t="shared" si="0"/>
        <v>80.225668830978108</v>
      </c>
      <c r="AF41" s="4">
        <f t="shared" si="0"/>
        <v>66.864249333072394</v>
      </c>
    </row>
    <row r="42" spans="1:32" hidden="1" x14ac:dyDescent="0.25">
      <c r="B42" s="5">
        <f>(K40-B40)/B40</f>
        <v>-9.6386101820883901E-3</v>
      </c>
      <c r="C42" s="4">
        <f>(K40-B40)/9</f>
        <v>-1.8444444444444343</v>
      </c>
      <c r="P42" s="5">
        <f>(P40-K40)/K40</f>
        <v>-0.27686967941652402</v>
      </c>
      <c r="Q42" s="1">
        <f>(P40-K40)/5</f>
        <v>-94.448000000000008</v>
      </c>
    </row>
    <row r="43" spans="1:32" x14ac:dyDescent="0.25">
      <c r="F43" s="5"/>
      <c r="Q43" s="4"/>
    </row>
  </sheetData>
  <sheetProtection algorithmName="SHA-512" hashValue="bMYnl0yItt8isoIP/mqX0kozw+/LzHAkIQHwPqsp8P31aDLVOwF4kyI3G9WGPMq2oBdjqS/IBbeZa5nkHtLNMg==" saltValue="bEE6zos96EAyscyBDju+3w==" spinCount="100000" sheet="1" scenarios="1"/>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302</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302</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29:A30"/>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302</v>
      </c>
    </row>
    <row r="30" spans="1:1" x14ac:dyDescent="0.25">
      <c r="A30" s="1" t="s">
        <v>303</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29:A30"/>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302</v>
      </c>
    </row>
    <row r="30" spans="1:1" x14ac:dyDescent="0.25">
      <c r="A30" s="1" t="s">
        <v>303</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302</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302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4:T112"/>
  <sheetViews>
    <sheetView showGridLines="0" zoomScale="60" zoomScaleNormal="60" workbookViewId="0">
      <selection activeCell="A40" sqref="A40"/>
    </sheetView>
  </sheetViews>
  <sheetFormatPr defaultRowHeight="15.75" x14ac:dyDescent="0.25"/>
  <cols>
    <col min="1" max="16384" width="9" style="1"/>
  </cols>
  <sheetData>
    <row r="34" spans="1:20" x14ac:dyDescent="0.25">
      <c r="A34" s="1" t="s">
        <v>211</v>
      </c>
    </row>
    <row r="35" spans="1:20" x14ac:dyDescent="0.25">
      <c r="A35" s="1" t="s">
        <v>319</v>
      </c>
    </row>
    <row r="38" spans="1:20" x14ac:dyDescent="0.25">
      <c r="I38" s="74"/>
    </row>
    <row r="39" spans="1:20" x14ac:dyDescent="0.25">
      <c r="I39" s="74"/>
    </row>
    <row r="40" spans="1:20" ht="15.75" customHeight="1" x14ac:dyDescent="0.25">
      <c r="B40" s="1">
        <v>2009</v>
      </c>
      <c r="C40" s="1">
        <v>2014</v>
      </c>
      <c r="D40" s="1" t="s">
        <v>180</v>
      </c>
      <c r="E40" s="1" t="s">
        <v>210</v>
      </c>
      <c r="I40" s="74"/>
    </row>
    <row r="41" spans="1:20" ht="15.75" customHeight="1" x14ac:dyDescent="0.25">
      <c r="A41" s="1" t="s">
        <v>105</v>
      </c>
      <c r="B41" s="1">
        <v>46</v>
      </c>
      <c r="C41" s="1">
        <v>54</v>
      </c>
      <c r="D41" s="5">
        <f t="shared" ref="D41:D44" si="0">((C41-B41)/B41)*-1</f>
        <v>-0.17391304347826086</v>
      </c>
      <c r="E41" s="2">
        <f t="shared" ref="E41:E44" si="1">1-D41</f>
        <v>1.1739130434782608</v>
      </c>
      <c r="I41" s="74"/>
      <c r="J41" s="14"/>
      <c r="K41" s="14"/>
      <c r="L41" s="14"/>
      <c r="M41" s="14"/>
      <c r="N41" s="5"/>
    </row>
    <row r="42" spans="1:20" ht="15.75" customHeight="1" x14ac:dyDescent="0.25">
      <c r="A42" s="1" t="s">
        <v>157</v>
      </c>
      <c r="B42" s="1">
        <v>158</v>
      </c>
      <c r="C42" s="1">
        <v>154</v>
      </c>
      <c r="D42" s="5">
        <f t="shared" si="0"/>
        <v>2.5316455696202531E-2</v>
      </c>
      <c r="E42" s="2">
        <f t="shared" si="1"/>
        <v>0.97468354430379744</v>
      </c>
      <c r="I42" s="61"/>
      <c r="J42" s="14"/>
      <c r="K42" s="14"/>
      <c r="L42" s="14"/>
      <c r="M42" s="14"/>
      <c r="N42" s="5"/>
    </row>
    <row r="43" spans="1:20" ht="15.75" customHeight="1" x14ac:dyDescent="0.25">
      <c r="A43" s="1" t="s">
        <v>140</v>
      </c>
      <c r="B43" s="1">
        <v>17</v>
      </c>
      <c r="C43" s="1">
        <v>15</v>
      </c>
      <c r="D43" s="5">
        <f t="shared" si="0"/>
        <v>0.11764705882352941</v>
      </c>
      <c r="E43" s="2">
        <f t="shared" si="1"/>
        <v>0.88235294117647056</v>
      </c>
      <c r="I43" s="74"/>
      <c r="J43" s="14"/>
      <c r="K43" s="14"/>
      <c r="L43" s="14"/>
      <c r="M43" s="14"/>
      <c r="N43" s="5"/>
    </row>
    <row r="44" spans="1:20" ht="15.75" customHeight="1" x14ac:dyDescent="0.25">
      <c r="A44" s="1" t="s">
        <v>37</v>
      </c>
      <c r="B44" s="1">
        <v>26</v>
      </c>
      <c r="C44" s="1">
        <v>21</v>
      </c>
      <c r="D44" s="5">
        <f t="shared" si="0"/>
        <v>0.19230769230769232</v>
      </c>
      <c r="E44" s="2">
        <f t="shared" si="1"/>
        <v>0.80769230769230771</v>
      </c>
      <c r="I44" s="74"/>
      <c r="K44" s="14"/>
      <c r="L44" s="14"/>
      <c r="M44" s="14"/>
      <c r="N44" s="5"/>
    </row>
    <row r="45" spans="1:20" x14ac:dyDescent="0.25">
      <c r="I45" s="74"/>
      <c r="J45" s="14"/>
      <c r="K45" s="14"/>
      <c r="L45" s="14"/>
      <c r="M45" s="14"/>
      <c r="N45" s="14"/>
      <c r="O45" s="14"/>
      <c r="P45" s="13"/>
      <c r="R45" s="5"/>
      <c r="S45" s="2"/>
      <c r="T45" s="2"/>
    </row>
    <row r="46" spans="1:20" x14ac:dyDescent="0.25">
      <c r="I46" s="61"/>
      <c r="J46" s="14"/>
    </row>
    <row r="47" spans="1:20" x14ac:dyDescent="0.25">
      <c r="I47" s="61"/>
      <c r="J47" s="14"/>
    </row>
    <row r="48" spans="1:20" x14ac:dyDescent="0.25">
      <c r="A48" s="76"/>
      <c r="I48" s="61"/>
    </row>
    <row r="49" spans="1:9" x14ac:dyDescent="0.25">
      <c r="A49" s="76"/>
      <c r="I49" s="74"/>
    </row>
    <row r="50" spans="1:9" x14ac:dyDescent="0.25">
      <c r="A50" s="45"/>
      <c r="I50" s="74"/>
    </row>
    <row r="51" spans="1:9" x14ac:dyDescent="0.25">
      <c r="A51" s="76"/>
      <c r="I51" s="61"/>
    </row>
    <row r="52" spans="1:9" x14ac:dyDescent="0.25">
      <c r="A52" s="76"/>
      <c r="I52" s="61"/>
    </row>
    <row r="53" spans="1:9" x14ac:dyDescent="0.25">
      <c r="A53" s="45"/>
      <c r="I53" s="61"/>
    </row>
    <row r="54" spans="1:9" x14ac:dyDescent="0.25">
      <c r="A54" s="76"/>
      <c r="I54" s="61"/>
    </row>
    <row r="55" spans="1:9" x14ac:dyDescent="0.25">
      <c r="A55" s="76"/>
      <c r="I55" s="74"/>
    </row>
    <row r="56" spans="1:9" x14ac:dyDescent="0.25">
      <c r="A56" s="45"/>
    </row>
    <row r="57" spans="1:9" x14ac:dyDescent="0.25">
      <c r="A57" s="76"/>
    </row>
    <row r="58" spans="1:9" x14ac:dyDescent="0.25">
      <c r="A58" s="76"/>
    </row>
    <row r="59" spans="1:9" x14ac:dyDescent="0.25">
      <c r="A59" s="45"/>
    </row>
    <row r="60" spans="1:9" x14ac:dyDescent="0.25">
      <c r="A60" s="76"/>
    </row>
    <row r="61" spans="1:9" x14ac:dyDescent="0.25">
      <c r="A61" s="76"/>
    </row>
    <row r="62" spans="1:9" x14ac:dyDescent="0.25">
      <c r="A62" s="45"/>
    </row>
    <row r="63" spans="1:9" x14ac:dyDescent="0.25">
      <c r="A63" s="76"/>
    </row>
    <row r="64" spans="1:9" x14ac:dyDescent="0.25">
      <c r="A64" s="76"/>
    </row>
    <row r="65" spans="1:1" x14ac:dyDescent="0.25">
      <c r="A65" s="45"/>
    </row>
    <row r="66" spans="1:1" x14ac:dyDescent="0.25">
      <c r="A66" s="76"/>
    </row>
    <row r="67" spans="1:1" x14ac:dyDescent="0.25">
      <c r="A67" s="76"/>
    </row>
    <row r="68" spans="1:1" x14ac:dyDescent="0.25">
      <c r="A68" s="45"/>
    </row>
    <row r="69" spans="1:1" x14ac:dyDescent="0.25">
      <c r="A69" s="76"/>
    </row>
    <row r="70" spans="1:1" x14ac:dyDescent="0.25">
      <c r="A70" s="76"/>
    </row>
    <row r="71" spans="1:1" x14ac:dyDescent="0.25">
      <c r="A71" s="45"/>
    </row>
    <row r="72" spans="1:1" x14ac:dyDescent="0.25">
      <c r="A72" s="76"/>
    </row>
    <row r="73" spans="1:1" x14ac:dyDescent="0.25">
      <c r="A73" s="76"/>
    </row>
    <row r="74" spans="1:1" x14ac:dyDescent="0.25">
      <c r="A74" s="45"/>
    </row>
    <row r="75" spans="1:1" x14ac:dyDescent="0.25">
      <c r="A75" s="76"/>
    </row>
    <row r="76" spans="1:1" x14ac:dyDescent="0.25">
      <c r="A76" s="76"/>
    </row>
    <row r="77" spans="1:1" x14ac:dyDescent="0.25">
      <c r="A77" s="45"/>
    </row>
    <row r="78" spans="1:1" x14ac:dyDescent="0.25">
      <c r="A78" s="76"/>
    </row>
    <row r="79" spans="1:1" x14ac:dyDescent="0.25">
      <c r="A79" s="76"/>
    </row>
    <row r="80" spans="1:1" x14ac:dyDescent="0.25">
      <c r="A80" s="45"/>
    </row>
    <row r="81" spans="1:1" x14ac:dyDescent="0.25">
      <c r="A81" s="76"/>
    </row>
    <row r="82" spans="1:1" x14ac:dyDescent="0.25">
      <c r="A82" s="76"/>
    </row>
    <row r="83" spans="1:1" x14ac:dyDescent="0.25">
      <c r="A83" s="45"/>
    </row>
    <row r="84" spans="1:1" x14ac:dyDescent="0.25">
      <c r="A84" s="76"/>
    </row>
    <row r="85" spans="1:1" x14ac:dyDescent="0.25">
      <c r="A85" s="76"/>
    </row>
    <row r="86" spans="1:1" x14ac:dyDescent="0.25">
      <c r="A86" s="45"/>
    </row>
    <row r="87" spans="1:1" x14ac:dyDescent="0.25">
      <c r="A87" s="76"/>
    </row>
    <row r="88" spans="1:1" x14ac:dyDescent="0.25">
      <c r="A88" s="76"/>
    </row>
    <row r="89" spans="1:1" x14ac:dyDescent="0.25">
      <c r="A89" s="45"/>
    </row>
    <row r="90" spans="1:1" x14ac:dyDescent="0.25">
      <c r="A90" s="76"/>
    </row>
    <row r="91" spans="1:1" x14ac:dyDescent="0.25">
      <c r="A91" s="76"/>
    </row>
    <row r="92" spans="1:1" x14ac:dyDescent="0.25">
      <c r="A92" s="45"/>
    </row>
    <row r="93" spans="1:1" x14ac:dyDescent="0.25">
      <c r="A93" s="76"/>
    </row>
    <row r="94" spans="1:1" x14ac:dyDescent="0.25">
      <c r="A94" s="76"/>
    </row>
    <row r="95" spans="1:1" x14ac:dyDescent="0.25">
      <c r="A95" s="45"/>
    </row>
    <row r="96" spans="1:1" x14ac:dyDescent="0.25">
      <c r="A96" s="76"/>
    </row>
    <row r="97" spans="1:1" x14ac:dyDescent="0.25">
      <c r="A97" s="76"/>
    </row>
    <row r="98" spans="1:1" x14ac:dyDescent="0.25">
      <c r="A98" s="45"/>
    </row>
    <row r="99" spans="1:1" x14ac:dyDescent="0.25">
      <c r="A99" s="76"/>
    </row>
    <row r="100" spans="1:1" x14ac:dyDescent="0.25">
      <c r="A100" s="76"/>
    </row>
    <row r="101" spans="1:1" x14ac:dyDescent="0.25">
      <c r="A101" s="45"/>
    </row>
    <row r="102" spans="1:1" x14ac:dyDescent="0.25">
      <c r="A102" s="76"/>
    </row>
    <row r="103" spans="1:1" x14ac:dyDescent="0.25">
      <c r="A103" s="76"/>
    </row>
    <row r="104" spans="1:1" x14ac:dyDescent="0.25">
      <c r="A104" s="45"/>
    </row>
    <row r="105" spans="1:1" x14ac:dyDescent="0.25">
      <c r="A105" s="76"/>
    </row>
    <row r="106" spans="1:1" x14ac:dyDescent="0.25">
      <c r="A106" s="76"/>
    </row>
    <row r="107" spans="1:1" x14ac:dyDescent="0.25">
      <c r="A107" s="45"/>
    </row>
    <row r="108" spans="1:1" x14ac:dyDescent="0.25">
      <c r="A108" s="76"/>
    </row>
    <row r="109" spans="1:1" x14ac:dyDescent="0.25">
      <c r="A109" s="76"/>
    </row>
    <row r="110" spans="1:1" x14ac:dyDescent="0.25">
      <c r="A110" s="45"/>
    </row>
    <row r="111" spans="1:1" x14ac:dyDescent="0.25">
      <c r="A111" s="76"/>
    </row>
    <row r="112" spans="1:1" x14ac:dyDescent="0.25">
      <c r="A112" s="76"/>
    </row>
  </sheetData>
  <sortState ref="A41:E60">
    <sortCondition ref="D41"/>
  </sortState>
  <mergeCells count="22">
    <mergeCell ref="A102:A103"/>
    <mergeCell ref="A105:A106"/>
    <mergeCell ref="A108:A109"/>
    <mergeCell ref="A111:A112"/>
    <mergeCell ref="A84:A85"/>
    <mergeCell ref="A87:A88"/>
    <mergeCell ref="A90:A91"/>
    <mergeCell ref="A93:A94"/>
    <mergeCell ref="A96:A97"/>
    <mergeCell ref="A99:A100"/>
    <mergeCell ref="A81:A82"/>
    <mergeCell ref="A48:A49"/>
    <mergeCell ref="A51:A52"/>
    <mergeCell ref="A54:A55"/>
    <mergeCell ref="A57:A58"/>
    <mergeCell ref="A60:A61"/>
    <mergeCell ref="A63:A64"/>
    <mergeCell ref="A66:A67"/>
    <mergeCell ref="A69:A70"/>
    <mergeCell ref="A72:A73"/>
    <mergeCell ref="A75:A76"/>
    <mergeCell ref="A78:A7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22"/>
  <sheetViews>
    <sheetView showGridLines="0" showRowColHeaders="0" zoomScale="70" zoomScaleNormal="70" zoomScaleSheetLayoutView="70" workbookViewId="0">
      <selection sqref="A1:X2"/>
    </sheetView>
  </sheetViews>
  <sheetFormatPr defaultRowHeight="15.75" x14ac:dyDescent="0.25"/>
  <cols>
    <col min="1" max="1" width="8.25" style="1" customWidth="1"/>
    <col min="2" max="2" width="9" style="1"/>
    <col min="3" max="3" width="11.125" style="1" bestFit="1" customWidth="1"/>
    <col min="4" max="4" width="12.625" style="1" bestFit="1" customWidth="1"/>
    <col min="5" max="5" width="15.125" style="1" bestFit="1" customWidth="1"/>
    <col min="6" max="7" width="9" style="1"/>
    <col min="8" max="8" width="12.875" style="1" customWidth="1"/>
    <col min="9" max="9" width="12.625" style="1" bestFit="1" customWidth="1"/>
    <col min="10" max="15" width="9" style="1"/>
    <col min="16" max="16" width="11.125" style="1" bestFit="1" customWidth="1"/>
    <col min="17" max="17" width="9" style="1"/>
    <col min="18" max="18" width="11.125" style="1" bestFit="1" customWidth="1"/>
    <col min="19" max="16384" width="9" style="1"/>
  </cols>
  <sheetData>
    <row r="1" spans="1:27" ht="15.75" customHeight="1" x14ac:dyDescent="0.25">
      <c r="A1" s="77" t="s">
        <v>311</v>
      </c>
      <c r="B1" s="77"/>
      <c r="C1" s="77"/>
      <c r="D1" s="77"/>
      <c r="E1" s="77"/>
      <c r="F1" s="77"/>
      <c r="G1" s="77"/>
      <c r="H1" s="77"/>
      <c r="I1" s="77"/>
      <c r="J1" s="77"/>
      <c r="K1" s="77"/>
      <c r="L1" s="77"/>
      <c r="M1" s="77"/>
      <c r="N1" s="77"/>
      <c r="O1" s="77"/>
      <c r="P1" s="77"/>
      <c r="Q1" s="77"/>
      <c r="R1" s="77"/>
      <c r="S1" s="77"/>
      <c r="T1" s="77"/>
      <c r="U1" s="77"/>
      <c r="V1" s="77"/>
      <c r="W1" s="77"/>
      <c r="X1" s="77"/>
      <c r="Y1" s="78" t="s">
        <v>242</v>
      </c>
      <c r="Z1" s="78"/>
      <c r="AA1" s="78"/>
    </row>
    <row r="2" spans="1:27" ht="15.75" customHeight="1" x14ac:dyDescent="0.25">
      <c r="A2" s="77"/>
      <c r="B2" s="77"/>
      <c r="C2" s="77"/>
      <c r="D2" s="77"/>
      <c r="E2" s="77"/>
      <c r="F2" s="77"/>
      <c r="G2" s="77"/>
      <c r="H2" s="77"/>
      <c r="I2" s="77"/>
      <c r="J2" s="77"/>
      <c r="K2" s="77"/>
      <c r="L2" s="77"/>
      <c r="M2" s="77"/>
      <c r="N2" s="77"/>
      <c r="O2" s="77"/>
      <c r="P2" s="77"/>
      <c r="Q2" s="77"/>
      <c r="R2" s="77"/>
      <c r="S2" s="77"/>
      <c r="T2" s="77"/>
      <c r="U2" s="77"/>
      <c r="V2" s="77"/>
      <c r="W2" s="77"/>
      <c r="X2" s="77"/>
      <c r="Y2" s="78"/>
      <c r="Z2" s="78"/>
      <c r="AA2" s="78"/>
    </row>
    <row r="3" spans="1:27" ht="15.75" customHeight="1" x14ac:dyDescent="0.25">
      <c r="X3" s="26"/>
      <c r="Y3" s="78"/>
      <c r="Z3" s="78"/>
      <c r="AA3" s="78"/>
    </row>
    <row r="4" spans="1:27" ht="15.75" customHeight="1" x14ac:dyDescent="0.25">
      <c r="X4" s="26"/>
      <c r="Y4" s="78"/>
      <c r="Z4" s="78"/>
      <c r="AA4" s="78"/>
    </row>
    <row r="5" spans="1:27" ht="15.75" customHeight="1" x14ac:dyDescent="0.25">
      <c r="X5" s="26"/>
      <c r="Y5" s="78"/>
      <c r="Z5" s="78"/>
      <c r="AA5" s="78"/>
    </row>
    <row r="6" spans="1:27" ht="15.75" customHeight="1" x14ac:dyDescent="0.25">
      <c r="X6" s="26"/>
      <c r="Y6" s="78"/>
      <c r="Z6" s="78"/>
      <c r="AA6" s="78"/>
    </row>
    <row r="7" spans="1:27" ht="15.75" customHeight="1" x14ac:dyDescent="0.25">
      <c r="X7" s="26"/>
      <c r="Y7" s="78"/>
      <c r="Z7" s="78"/>
      <c r="AA7" s="78"/>
    </row>
    <row r="8" spans="1:27" ht="15.75" customHeight="1" x14ac:dyDescent="0.25">
      <c r="X8" s="26"/>
      <c r="Y8" s="78"/>
      <c r="Z8" s="78"/>
      <c r="AA8" s="78"/>
    </row>
    <row r="9" spans="1:27" ht="15.75" customHeight="1" x14ac:dyDescent="0.25">
      <c r="X9" s="26"/>
      <c r="Y9" s="78"/>
      <c r="Z9" s="78"/>
      <c r="AA9" s="78"/>
    </row>
    <row r="10" spans="1:27" ht="15.75" customHeight="1" x14ac:dyDescent="0.25">
      <c r="X10" s="26"/>
      <c r="Y10" s="78"/>
      <c r="Z10" s="78"/>
      <c r="AA10" s="78"/>
    </row>
    <row r="11" spans="1:27" ht="15.75" customHeight="1" x14ac:dyDescent="0.25">
      <c r="X11" s="26"/>
      <c r="Y11" s="78"/>
      <c r="Z11" s="78"/>
      <c r="AA11" s="78"/>
    </row>
    <row r="12" spans="1:27" ht="15.75" customHeight="1" x14ac:dyDescent="0.25">
      <c r="X12" s="26"/>
      <c r="Y12" s="78"/>
      <c r="Z12" s="78"/>
      <c r="AA12" s="78"/>
    </row>
    <row r="13" spans="1:27" ht="15.75" customHeight="1" x14ac:dyDescent="0.25">
      <c r="X13" s="26"/>
      <c r="Y13" s="78"/>
      <c r="Z13" s="78"/>
      <c r="AA13" s="78"/>
    </row>
    <row r="34" spans="1:17" ht="18.75" x14ac:dyDescent="0.25">
      <c r="A34" s="21" t="s">
        <v>192</v>
      </c>
    </row>
    <row r="35" spans="1:17" x14ac:dyDescent="0.25">
      <c r="A35" s="27" t="s">
        <v>226</v>
      </c>
    </row>
    <row r="38" spans="1:17" ht="15.75" hidden="1" customHeight="1" x14ac:dyDescent="0.25"/>
    <row r="39" spans="1:17" ht="15.75" hidden="1" customHeight="1" x14ac:dyDescent="0.25">
      <c r="B39" s="15">
        <v>2000</v>
      </c>
      <c r="G39" s="15">
        <v>2014</v>
      </c>
    </row>
    <row r="40" spans="1:17" ht="15.75" hidden="1" customHeight="1" x14ac:dyDescent="0.25">
      <c r="B40" s="22" t="s">
        <v>174</v>
      </c>
      <c r="C40" s="22" t="s">
        <v>304</v>
      </c>
      <c r="G40" s="22" t="s">
        <v>174</v>
      </c>
      <c r="H40" s="22" t="s">
        <v>304</v>
      </c>
    </row>
    <row r="41" spans="1:17" ht="15.75" hidden="1" customHeight="1" x14ac:dyDescent="0.25">
      <c r="A41" s="1">
        <v>1</v>
      </c>
      <c r="B41" s="1" t="s">
        <v>17</v>
      </c>
      <c r="C41" s="1">
        <v>207283</v>
      </c>
      <c r="D41" s="24">
        <f t="shared" ref="D41:D62" si="0">(IF(ISNUMBER(C41),(IF(C41&lt;100,"&lt;100",IF(C41&lt;200,"&lt;200",IF(C41&lt;500,"&lt;500",IF(C41&lt;1000,"&lt;1,000",IF(C41&lt;10000,(ROUND(C41,-2)),IF(C41&lt;100000,(ROUND(C41,-3)),IF(C41&lt;1000000,(ROUND(C41,-4)),IF(C41&gt;=1000000,(ROUND(C41,-5))))))))))),"-"))</f>
        <v>210000</v>
      </c>
      <c r="E41" s="5">
        <f t="shared" ref="E41:E62" si="1">C41/$C$62</f>
        <v>0.10323012794015847</v>
      </c>
      <c r="F41" s="1">
        <v>1</v>
      </c>
      <c r="G41" s="1" t="s">
        <v>128</v>
      </c>
      <c r="H41" s="1">
        <v>379278</v>
      </c>
      <c r="I41" s="24">
        <f t="shared" ref="I41:I62" si="2">(IF(ISNUMBER(H41),(IF(H41&lt;100,"&lt;100",IF(H41&lt;200,"&lt;200",IF(H41&lt;500,"&lt;500",IF(H41&lt;1000,"&lt;1,000",IF(H41&lt;10000,(ROUND(H41,-2)),IF(H41&lt;100000,(ROUND(H41,-3)),IF(H41&lt;1000000,(ROUND(H41,-4)),IF(H41&gt;=1000000,(ROUND(H41,-5))))))))))),"-"))</f>
        <v>380000</v>
      </c>
      <c r="J41" s="5">
        <f>H41/$H$62</f>
        <v>0.14581894795118838</v>
      </c>
      <c r="O41" s="24"/>
      <c r="Q41" s="24"/>
    </row>
    <row r="42" spans="1:17" ht="15.75" hidden="1" customHeight="1" x14ac:dyDescent="0.25">
      <c r="A42" s="1">
        <v>2</v>
      </c>
      <c r="B42" s="1" t="s">
        <v>128</v>
      </c>
      <c r="C42" s="1">
        <v>185628</v>
      </c>
      <c r="D42" s="24">
        <f t="shared" si="0"/>
        <v>190000</v>
      </c>
      <c r="E42" s="5">
        <f t="shared" si="1"/>
        <v>9.2445604266996023E-2</v>
      </c>
      <c r="F42" s="1">
        <v>2</v>
      </c>
      <c r="G42" s="1" t="s">
        <v>25</v>
      </c>
      <c r="H42" s="1">
        <v>338224</v>
      </c>
      <c r="I42" s="24">
        <f t="shared" si="2"/>
        <v>340000</v>
      </c>
      <c r="J42" s="5">
        <f t="shared" ref="J42:J62" si="3">H42/$H$62</f>
        <v>0.13003514006043781</v>
      </c>
      <c r="O42" s="24"/>
      <c r="Q42" s="24"/>
    </row>
    <row r="43" spans="1:17" ht="15.75" hidden="1" customHeight="1" x14ac:dyDescent="0.25">
      <c r="A43" s="1">
        <v>3</v>
      </c>
      <c r="B43" s="1" t="s">
        <v>28</v>
      </c>
      <c r="C43" s="1">
        <v>169184</v>
      </c>
      <c r="D43" s="24">
        <f t="shared" si="0"/>
        <v>170000</v>
      </c>
      <c r="E43" s="5">
        <f t="shared" si="1"/>
        <v>8.4256238888031201E-2</v>
      </c>
      <c r="F43" s="1">
        <v>3</v>
      </c>
      <c r="G43" s="1" t="s">
        <v>21</v>
      </c>
      <c r="H43" s="1">
        <v>164439</v>
      </c>
      <c r="I43" s="24">
        <f t="shared" si="2"/>
        <v>160000</v>
      </c>
      <c r="J43" s="5">
        <f t="shared" si="3"/>
        <v>6.3220967159037605E-2</v>
      </c>
      <c r="O43" s="24"/>
      <c r="Q43" s="24"/>
    </row>
    <row r="44" spans="1:17" ht="15.75" hidden="1" customHeight="1" x14ac:dyDescent="0.25">
      <c r="A44" s="1">
        <v>4</v>
      </c>
      <c r="B44" s="1" t="s">
        <v>29</v>
      </c>
      <c r="C44" s="1">
        <v>158683</v>
      </c>
      <c r="D44" s="24">
        <f t="shared" si="0"/>
        <v>160000</v>
      </c>
      <c r="E44" s="5">
        <f t="shared" si="1"/>
        <v>7.9026579082356802E-2</v>
      </c>
      <c r="F44" s="1">
        <v>4</v>
      </c>
      <c r="G44" s="1" t="s">
        <v>17</v>
      </c>
      <c r="H44" s="1">
        <v>159731</v>
      </c>
      <c r="I44" s="24">
        <f t="shared" si="2"/>
        <v>160000</v>
      </c>
      <c r="J44" s="5">
        <f t="shared" si="3"/>
        <v>6.1410908028388861E-2</v>
      </c>
      <c r="Q44" s="24"/>
    </row>
    <row r="45" spans="1:17" ht="15.75" hidden="1" customHeight="1" x14ac:dyDescent="0.25">
      <c r="A45" s="1">
        <v>5</v>
      </c>
      <c r="B45" s="1" t="s">
        <v>25</v>
      </c>
      <c r="C45" s="1">
        <v>154485</v>
      </c>
      <c r="D45" s="24">
        <f t="shared" si="0"/>
        <v>150000</v>
      </c>
      <c r="E45" s="5">
        <f t="shared" si="1"/>
        <v>7.6935910397067681E-2</v>
      </c>
      <c r="F45" s="1">
        <v>5</v>
      </c>
      <c r="G45" s="1" t="s">
        <v>28</v>
      </c>
      <c r="H45" s="1">
        <v>147394</v>
      </c>
      <c r="I45" s="24">
        <f t="shared" si="2"/>
        <v>150000</v>
      </c>
      <c r="J45" s="5">
        <f t="shared" si="3"/>
        <v>5.6667768798394476E-2</v>
      </c>
      <c r="O45" s="24"/>
      <c r="Q45" s="24"/>
    </row>
    <row r="46" spans="1:17" ht="15.75" hidden="1" customHeight="1" x14ac:dyDescent="0.25">
      <c r="A46" s="1">
        <v>6</v>
      </c>
      <c r="B46" s="1" t="s">
        <v>173</v>
      </c>
      <c r="C46" s="1">
        <v>154008</v>
      </c>
      <c r="D46" s="24">
        <f t="shared" si="0"/>
        <v>150000</v>
      </c>
      <c r="E46" s="5">
        <f t="shared" si="1"/>
        <v>7.6698357047167043E-2</v>
      </c>
      <c r="F46" s="1">
        <v>6</v>
      </c>
      <c r="G46" s="1" t="s">
        <v>173</v>
      </c>
      <c r="H46" s="1">
        <v>146824</v>
      </c>
      <c r="I46" s="24">
        <f t="shared" si="2"/>
        <v>150000</v>
      </c>
      <c r="J46" s="5">
        <f t="shared" si="3"/>
        <v>5.6448624001353316E-2</v>
      </c>
      <c r="O46" s="24"/>
      <c r="Q46" s="24"/>
    </row>
    <row r="47" spans="1:17" ht="15.75" hidden="1" customHeight="1" x14ac:dyDescent="0.25">
      <c r="A47" s="1">
        <v>7</v>
      </c>
      <c r="B47" s="1" t="s">
        <v>16</v>
      </c>
      <c r="C47" s="1">
        <v>149547</v>
      </c>
      <c r="D47" s="24">
        <f t="shared" si="0"/>
        <v>150000</v>
      </c>
      <c r="E47" s="5">
        <f t="shared" si="1"/>
        <v>7.447671030941698E-2</v>
      </c>
      <c r="F47" s="1">
        <v>7</v>
      </c>
      <c r="G47" s="1" t="s">
        <v>29</v>
      </c>
      <c r="H47" s="1">
        <v>142721</v>
      </c>
      <c r="I47" s="24">
        <f t="shared" si="2"/>
        <v>140000</v>
      </c>
      <c r="J47" s="5">
        <f t="shared" si="3"/>
        <v>5.4871165927213167E-2</v>
      </c>
      <c r="O47" s="24"/>
      <c r="Q47" s="24"/>
    </row>
    <row r="48" spans="1:17" ht="15.75" hidden="1" customHeight="1" x14ac:dyDescent="0.25">
      <c r="A48" s="1">
        <v>8</v>
      </c>
      <c r="B48" s="1" t="s">
        <v>20</v>
      </c>
      <c r="C48" s="1">
        <v>115547</v>
      </c>
      <c r="D48" s="24">
        <f t="shared" si="0"/>
        <v>120000</v>
      </c>
      <c r="E48" s="5">
        <f t="shared" si="1"/>
        <v>5.7544186417127746E-2</v>
      </c>
      <c r="F48" s="1">
        <v>8</v>
      </c>
      <c r="G48" s="1" t="s">
        <v>96</v>
      </c>
      <c r="H48" s="1">
        <v>134898</v>
      </c>
      <c r="I48" s="24">
        <f t="shared" si="2"/>
        <v>130000</v>
      </c>
      <c r="J48" s="5">
        <f t="shared" si="3"/>
        <v>5.1863499703962292E-2</v>
      </c>
      <c r="O48" s="24"/>
      <c r="Q48" s="24"/>
    </row>
    <row r="49" spans="1:17" ht="15.75" hidden="1" customHeight="1" x14ac:dyDescent="0.25">
      <c r="A49" s="1">
        <v>9</v>
      </c>
      <c r="B49" s="1" t="s">
        <v>78</v>
      </c>
      <c r="C49" s="1">
        <v>82863</v>
      </c>
      <c r="D49" s="24">
        <f t="shared" si="0"/>
        <v>83000</v>
      </c>
      <c r="E49" s="5">
        <f t="shared" si="1"/>
        <v>4.126705080255183E-2</v>
      </c>
      <c r="F49" s="1">
        <v>9</v>
      </c>
      <c r="G49" s="1" t="s">
        <v>20</v>
      </c>
      <c r="H49" s="1">
        <v>133075</v>
      </c>
      <c r="I49" s="24">
        <f t="shared" si="2"/>
        <v>130000</v>
      </c>
      <c r="J49" s="5">
        <f t="shared" si="3"/>
        <v>5.1162620817986788E-2</v>
      </c>
      <c r="O49" s="24"/>
      <c r="Q49" s="24"/>
    </row>
    <row r="50" spans="1:17" ht="15.75" hidden="1" customHeight="1" x14ac:dyDescent="0.25">
      <c r="A50" s="1">
        <v>10</v>
      </c>
      <c r="B50" s="1" t="s">
        <v>96</v>
      </c>
      <c r="C50" s="1">
        <v>71386</v>
      </c>
      <c r="D50" s="24">
        <f t="shared" si="0"/>
        <v>71000</v>
      </c>
      <c r="E50" s="5">
        <f t="shared" si="1"/>
        <v>3.555132795808702E-2</v>
      </c>
      <c r="F50" s="1">
        <v>10</v>
      </c>
      <c r="G50" s="1" t="s">
        <v>16</v>
      </c>
      <c r="H50" s="1">
        <v>106811</v>
      </c>
      <c r="I50" s="24">
        <f t="shared" si="2"/>
        <v>110000</v>
      </c>
      <c r="J50" s="5">
        <f t="shared" si="3"/>
        <v>4.1065043713620041E-2</v>
      </c>
      <c r="O50" s="24"/>
      <c r="Q50" s="24"/>
    </row>
    <row r="51" spans="1:17" ht="15.75" hidden="1" customHeight="1" x14ac:dyDescent="0.25">
      <c r="A51" s="1">
        <v>11</v>
      </c>
      <c r="B51" s="1" t="s">
        <v>21</v>
      </c>
      <c r="C51" s="1">
        <v>67555</v>
      </c>
      <c r="D51" s="24">
        <f t="shared" si="0"/>
        <v>68000</v>
      </c>
      <c r="E51" s="5">
        <f t="shared" si="1"/>
        <v>3.3643430927752904E-2</v>
      </c>
      <c r="F51" s="1">
        <v>11</v>
      </c>
      <c r="G51" s="1" t="s">
        <v>78</v>
      </c>
      <c r="H51" s="1">
        <v>104354</v>
      </c>
      <c r="I51" s="24">
        <f t="shared" si="2"/>
        <v>100000</v>
      </c>
      <c r="J51" s="5">
        <f t="shared" si="3"/>
        <v>4.0120414299005772E-2</v>
      </c>
      <c r="O51" s="24"/>
      <c r="Q51" s="24"/>
    </row>
    <row r="52" spans="1:17" ht="15.75" hidden="1" customHeight="1" x14ac:dyDescent="0.25">
      <c r="A52" s="1">
        <v>12</v>
      </c>
      <c r="B52" s="1" t="s">
        <v>69</v>
      </c>
      <c r="C52" s="1">
        <v>56679</v>
      </c>
      <c r="D52" s="24">
        <f t="shared" si="0"/>
        <v>57000</v>
      </c>
      <c r="E52" s="5">
        <f t="shared" si="1"/>
        <v>2.8227015343854737E-2</v>
      </c>
      <c r="F52" s="1">
        <v>12</v>
      </c>
      <c r="G52" s="1" t="s">
        <v>69</v>
      </c>
      <c r="H52" s="1">
        <v>58666</v>
      </c>
      <c r="I52" s="24">
        <f t="shared" si="2"/>
        <v>59000</v>
      </c>
      <c r="J52" s="5">
        <f t="shared" si="3"/>
        <v>2.2554997654766207E-2</v>
      </c>
      <c r="O52" s="24"/>
      <c r="Q52" s="24"/>
    </row>
    <row r="53" spans="1:17" ht="15.75" hidden="1" customHeight="1" x14ac:dyDescent="0.25">
      <c r="A53" s="1">
        <v>13</v>
      </c>
      <c r="B53" s="1" t="s">
        <v>53</v>
      </c>
      <c r="C53" s="1">
        <v>40968</v>
      </c>
      <c r="D53" s="24">
        <f t="shared" si="0"/>
        <v>41000</v>
      </c>
      <c r="E53" s="5">
        <f t="shared" si="1"/>
        <v>2.0402695259391326E-2</v>
      </c>
      <c r="F53" s="1">
        <v>13</v>
      </c>
      <c r="G53" s="1" t="s">
        <v>53</v>
      </c>
      <c r="H53" s="1">
        <v>58009</v>
      </c>
      <c r="I53" s="24">
        <f t="shared" si="2"/>
        <v>58000</v>
      </c>
      <c r="J53" s="5">
        <f t="shared" si="3"/>
        <v>2.2302404441334554E-2</v>
      </c>
      <c r="O53" s="24"/>
      <c r="Q53" s="24"/>
    </row>
    <row r="54" spans="1:17" ht="15.75" hidden="1" customHeight="1" x14ac:dyDescent="0.25">
      <c r="A54" s="1">
        <v>14</v>
      </c>
      <c r="B54" s="1" t="s">
        <v>63</v>
      </c>
      <c r="C54" s="1">
        <v>40269</v>
      </c>
      <c r="D54" s="24">
        <f t="shared" si="0"/>
        <v>40000</v>
      </c>
      <c r="E54" s="5">
        <f t="shared" si="1"/>
        <v>2.0054582488782204E-2</v>
      </c>
      <c r="F54" s="1">
        <v>14</v>
      </c>
      <c r="G54" s="1" t="s">
        <v>63</v>
      </c>
      <c r="H54" s="1">
        <v>42207</v>
      </c>
      <c r="I54" s="24">
        <f t="shared" si="2"/>
        <v>42000</v>
      </c>
      <c r="J54" s="5">
        <f t="shared" si="3"/>
        <v>1.6227095524063637E-2</v>
      </c>
      <c r="O54" s="24"/>
      <c r="Q54" s="24"/>
    </row>
    <row r="55" spans="1:17" ht="15.75" hidden="1" customHeight="1" x14ac:dyDescent="0.25">
      <c r="A55" s="1">
        <v>15</v>
      </c>
      <c r="B55" s="1" t="s">
        <v>23</v>
      </c>
      <c r="C55" s="1">
        <v>31938</v>
      </c>
      <c r="D55" s="24">
        <f t="shared" si="0"/>
        <v>32000</v>
      </c>
      <c r="E55" s="5">
        <f t="shared" si="1"/>
        <v>1.5905616119762746E-2</v>
      </c>
      <c r="F55" s="1">
        <v>15</v>
      </c>
      <c r="G55" s="1" t="s">
        <v>12</v>
      </c>
      <c r="H55" s="1">
        <v>32259</v>
      </c>
      <c r="I55" s="24">
        <f t="shared" si="2"/>
        <v>32000</v>
      </c>
      <c r="J55" s="5">
        <f t="shared" si="3"/>
        <v>1.2402442118861063E-2</v>
      </c>
      <c r="O55" s="24"/>
      <c r="Q55" s="24"/>
    </row>
    <row r="56" spans="1:17" ht="15.75" hidden="1" customHeight="1" x14ac:dyDescent="0.25">
      <c r="A56" s="1">
        <v>16</v>
      </c>
      <c r="B56" s="1" t="s">
        <v>51</v>
      </c>
      <c r="C56" s="1">
        <v>25914</v>
      </c>
      <c r="D56" s="24">
        <f t="shared" si="0"/>
        <v>26000</v>
      </c>
      <c r="E56" s="5">
        <f t="shared" si="1"/>
        <v>1.2905571298375973E-2</v>
      </c>
      <c r="F56" s="1">
        <v>16</v>
      </c>
      <c r="G56" s="1" t="s">
        <v>57</v>
      </c>
      <c r="H56" s="1">
        <v>28747</v>
      </c>
      <c r="I56" s="24">
        <f t="shared" si="2"/>
        <v>29000</v>
      </c>
      <c r="J56" s="5">
        <f t="shared" si="3"/>
        <v>1.1052202597442542E-2</v>
      </c>
      <c r="O56" s="24"/>
      <c r="Q56" s="24"/>
    </row>
    <row r="57" spans="1:17" ht="15.75" hidden="1" customHeight="1" x14ac:dyDescent="0.25">
      <c r="A57" s="1">
        <v>17</v>
      </c>
      <c r="B57" s="1" t="s">
        <v>86</v>
      </c>
      <c r="C57" s="1">
        <v>20593</v>
      </c>
      <c r="D57" s="24">
        <f t="shared" si="0"/>
        <v>21000</v>
      </c>
      <c r="E57" s="5">
        <f t="shared" si="1"/>
        <v>1.0255631309232708E-2</v>
      </c>
      <c r="F57" s="1">
        <v>17</v>
      </c>
      <c r="G57" s="1" t="s">
        <v>23</v>
      </c>
      <c r="H57" s="1">
        <v>22092</v>
      </c>
      <c r="I57" s="24">
        <f t="shared" si="2"/>
        <v>22000</v>
      </c>
      <c r="J57" s="5">
        <f t="shared" si="3"/>
        <v>8.493590975847936E-3</v>
      </c>
      <c r="O57" s="24"/>
      <c r="Q57" s="24"/>
    </row>
    <row r="58" spans="1:17" ht="15.75" hidden="1" customHeight="1" x14ac:dyDescent="0.25">
      <c r="A58" s="1">
        <v>18</v>
      </c>
      <c r="B58" s="1" t="s">
        <v>13</v>
      </c>
      <c r="C58" s="1">
        <v>18572</v>
      </c>
      <c r="D58" s="24">
        <f t="shared" si="0"/>
        <v>19000</v>
      </c>
      <c r="E58" s="5">
        <f t="shared" si="1"/>
        <v>9.2491421684586916E-3</v>
      </c>
      <c r="F58" s="1">
        <v>18</v>
      </c>
      <c r="G58" s="1" t="s">
        <v>86</v>
      </c>
      <c r="H58" s="1">
        <v>21223</v>
      </c>
      <c r="I58" s="24">
        <f t="shared" si="2"/>
        <v>21000</v>
      </c>
      <c r="J58" s="5">
        <f t="shared" si="3"/>
        <v>8.159491276499219E-3</v>
      </c>
      <c r="O58" s="24"/>
      <c r="Q58" s="24"/>
    </row>
    <row r="59" spans="1:17" ht="15.75" hidden="1" customHeight="1" x14ac:dyDescent="0.25">
      <c r="A59" s="1">
        <v>19</v>
      </c>
      <c r="B59" s="1" t="s">
        <v>56</v>
      </c>
      <c r="C59" s="1">
        <v>18532</v>
      </c>
      <c r="D59" s="24">
        <f t="shared" si="0"/>
        <v>19000</v>
      </c>
      <c r="E59" s="5">
        <f t="shared" si="1"/>
        <v>9.2292215521148219E-3</v>
      </c>
      <c r="F59" s="1">
        <v>19</v>
      </c>
      <c r="G59" s="1" t="s">
        <v>97</v>
      </c>
      <c r="H59" s="1">
        <v>19417</v>
      </c>
      <c r="I59" s="24">
        <f t="shared" si="2"/>
        <v>19000</v>
      </c>
      <c r="J59" s="5">
        <f t="shared" si="3"/>
        <v>7.4651482879793309E-3</v>
      </c>
      <c r="O59" s="24"/>
      <c r="Q59" s="24"/>
    </row>
    <row r="60" spans="1:17" ht="15.75" hidden="1" customHeight="1" x14ac:dyDescent="0.25">
      <c r="A60" s="1">
        <v>20</v>
      </c>
      <c r="B60" s="1" t="s">
        <v>57</v>
      </c>
      <c r="C60" s="1">
        <v>15792</v>
      </c>
      <c r="D60" s="24">
        <f t="shared" si="0"/>
        <v>16000</v>
      </c>
      <c r="E60" s="5">
        <f t="shared" si="1"/>
        <v>7.8646593325597501E-3</v>
      </c>
      <c r="F60" s="1">
        <v>20</v>
      </c>
      <c r="G60" s="1" t="s">
        <v>18</v>
      </c>
      <c r="H60" s="1">
        <v>19299</v>
      </c>
      <c r="I60" s="24">
        <f t="shared" si="2"/>
        <v>19000</v>
      </c>
      <c r="J60" s="5">
        <f t="shared" si="3"/>
        <v>7.4197814703462484E-3</v>
      </c>
      <c r="O60" s="24"/>
      <c r="Q60" s="24"/>
    </row>
    <row r="61" spans="1:17" ht="15.75" hidden="1" customHeight="1" x14ac:dyDescent="0.25">
      <c r="B61" s="1" t="s">
        <v>288</v>
      </c>
      <c r="C61" s="1">
        <f>SUM(C64:C205)</f>
        <v>222540.65290000004</v>
      </c>
      <c r="D61" s="24">
        <f t="shared" si="0"/>
        <v>220000</v>
      </c>
      <c r="E61" s="5">
        <f t="shared" si="1"/>
        <v>0.11082867418337926</v>
      </c>
      <c r="G61" s="1" t="s">
        <v>288</v>
      </c>
      <c r="H61" s="1">
        <f>SUM(H64:H205)</f>
        <v>341351.77169999998</v>
      </c>
      <c r="I61" s="24">
        <f t="shared" si="2"/>
        <v>340000</v>
      </c>
      <c r="J61" s="5">
        <f t="shared" si="3"/>
        <v>0.13123765741901253</v>
      </c>
      <c r="O61" s="24"/>
      <c r="Q61" s="24"/>
    </row>
    <row r="62" spans="1:17" ht="15.75" hidden="1" customHeight="1" x14ac:dyDescent="0.25">
      <c r="B62" s="1" t="s">
        <v>11</v>
      </c>
      <c r="C62" s="1">
        <v>2007970</v>
      </c>
      <c r="D62" s="24">
        <f t="shared" si="0"/>
        <v>2000000</v>
      </c>
      <c r="E62" s="5">
        <f t="shared" si="1"/>
        <v>1</v>
      </c>
      <c r="G62" s="1" t="s">
        <v>11</v>
      </c>
      <c r="H62" s="1">
        <v>2601020</v>
      </c>
      <c r="I62" s="24">
        <f t="shared" si="2"/>
        <v>2600000</v>
      </c>
      <c r="J62" s="5">
        <f t="shared" si="3"/>
        <v>1</v>
      </c>
    </row>
    <row r="63" spans="1:17" ht="15.75" hidden="1" customHeight="1" x14ac:dyDescent="0.25"/>
    <row r="64" spans="1:17" ht="15.75" hidden="1" customHeight="1" x14ac:dyDescent="0.25">
      <c r="B64" s="1" t="s">
        <v>114</v>
      </c>
      <c r="C64" s="1">
        <v>15199</v>
      </c>
      <c r="G64" s="1" t="s">
        <v>26</v>
      </c>
      <c r="H64" s="1">
        <v>18944</v>
      </c>
    </row>
    <row r="65" spans="2:8" ht="15.75" hidden="1" customHeight="1" x14ac:dyDescent="0.25">
      <c r="B65" s="1" t="s">
        <v>14</v>
      </c>
      <c r="C65" s="1">
        <v>13731</v>
      </c>
      <c r="G65" s="1" t="s">
        <v>27</v>
      </c>
      <c r="H65" s="1">
        <v>18525</v>
      </c>
    </row>
    <row r="66" spans="2:8" ht="15.75" hidden="1" customHeight="1" x14ac:dyDescent="0.25">
      <c r="B66" s="1" t="s">
        <v>92</v>
      </c>
      <c r="C66" s="1">
        <v>12661</v>
      </c>
      <c r="G66" s="1" t="s">
        <v>114</v>
      </c>
      <c r="H66" s="1">
        <v>17803</v>
      </c>
    </row>
    <row r="67" spans="2:8" ht="15.75" hidden="1" customHeight="1" x14ac:dyDescent="0.25">
      <c r="B67" s="1" t="s">
        <v>48</v>
      </c>
      <c r="C67" s="1">
        <v>12328</v>
      </c>
      <c r="G67" s="1" t="s">
        <v>13</v>
      </c>
      <c r="H67" s="1">
        <v>16129</v>
      </c>
    </row>
    <row r="68" spans="2:8" ht="15.75" hidden="1" customHeight="1" x14ac:dyDescent="0.25">
      <c r="B68" s="1" t="s">
        <v>61</v>
      </c>
      <c r="C68" s="1">
        <v>12302</v>
      </c>
      <c r="G68" s="1" t="s">
        <v>22</v>
      </c>
      <c r="H68" s="1">
        <v>16126</v>
      </c>
    </row>
    <row r="69" spans="2:8" ht="15.75" hidden="1" customHeight="1" x14ac:dyDescent="0.25">
      <c r="B69" s="1" t="s">
        <v>18</v>
      </c>
      <c r="C69" s="1">
        <v>12025</v>
      </c>
      <c r="G69" s="1" t="s">
        <v>56</v>
      </c>
      <c r="H69" s="1">
        <v>14848</v>
      </c>
    </row>
    <row r="70" spans="2:8" ht="15.75" hidden="1" customHeight="1" x14ac:dyDescent="0.25">
      <c r="B70" s="1" t="s">
        <v>12</v>
      </c>
      <c r="C70" s="1">
        <v>11418</v>
      </c>
      <c r="G70" s="1" t="s">
        <v>14</v>
      </c>
      <c r="H70" s="1">
        <v>14331</v>
      </c>
    </row>
    <row r="71" spans="2:8" ht="15.75" hidden="1" customHeight="1" x14ac:dyDescent="0.25">
      <c r="B71" s="1" t="s">
        <v>27</v>
      </c>
      <c r="C71" s="1">
        <v>10469</v>
      </c>
      <c r="G71" s="1" t="s">
        <v>51</v>
      </c>
      <c r="H71" s="1">
        <v>12746</v>
      </c>
    </row>
    <row r="72" spans="2:8" ht="15.75" hidden="1" customHeight="1" x14ac:dyDescent="0.25">
      <c r="B72" s="1" t="s">
        <v>89</v>
      </c>
      <c r="C72" s="1">
        <v>9922</v>
      </c>
      <c r="G72" s="1" t="s">
        <v>48</v>
      </c>
      <c r="H72" s="1">
        <v>12667</v>
      </c>
    </row>
    <row r="73" spans="2:8" ht="15.75" hidden="1" customHeight="1" x14ac:dyDescent="0.25">
      <c r="B73" s="1" t="s">
        <v>22</v>
      </c>
      <c r="C73" s="1">
        <v>8755</v>
      </c>
      <c r="G73" s="1" t="s">
        <v>161</v>
      </c>
      <c r="H73" s="1">
        <v>11869</v>
      </c>
    </row>
    <row r="74" spans="2:8" ht="15.75" hidden="1" customHeight="1" x14ac:dyDescent="0.25">
      <c r="B74" s="1" t="s">
        <v>161</v>
      </c>
      <c r="C74" s="1">
        <v>8505</v>
      </c>
      <c r="G74" s="1" t="s">
        <v>122</v>
      </c>
      <c r="H74" s="1">
        <v>10956</v>
      </c>
    </row>
    <row r="75" spans="2:8" ht="15.75" hidden="1" customHeight="1" x14ac:dyDescent="0.25">
      <c r="B75" s="1" t="s">
        <v>127</v>
      </c>
      <c r="C75" s="1">
        <v>6010</v>
      </c>
      <c r="G75" s="1" t="s">
        <v>89</v>
      </c>
      <c r="H75" s="1">
        <v>10851</v>
      </c>
    </row>
    <row r="76" spans="2:8" ht="15.75" hidden="1" customHeight="1" x14ac:dyDescent="0.25">
      <c r="B76" s="1" t="s">
        <v>118</v>
      </c>
      <c r="C76" s="1">
        <v>5847</v>
      </c>
      <c r="G76" s="1" t="s">
        <v>61</v>
      </c>
      <c r="H76" s="1">
        <v>10674</v>
      </c>
    </row>
    <row r="77" spans="2:8" ht="15.75" hidden="1" customHeight="1" x14ac:dyDescent="0.25">
      <c r="B77" s="1" t="s">
        <v>26</v>
      </c>
      <c r="C77" s="1">
        <v>5154</v>
      </c>
      <c r="G77" s="1" t="s">
        <v>127</v>
      </c>
      <c r="H77" s="1">
        <v>9055</v>
      </c>
    </row>
    <row r="78" spans="2:8" ht="15.75" hidden="1" customHeight="1" x14ac:dyDescent="0.25">
      <c r="B78" s="1" t="s">
        <v>44</v>
      </c>
      <c r="C78" s="1">
        <v>4889</v>
      </c>
      <c r="G78" s="1" t="s">
        <v>92</v>
      </c>
      <c r="H78" s="1">
        <v>8367</v>
      </c>
    </row>
    <row r="79" spans="2:8" ht="15.75" hidden="1" customHeight="1" x14ac:dyDescent="0.25">
      <c r="B79" s="1" t="s">
        <v>52</v>
      </c>
      <c r="C79" s="1">
        <v>4528</v>
      </c>
      <c r="G79" s="1" t="s">
        <v>44</v>
      </c>
      <c r="H79" s="1">
        <v>7776</v>
      </c>
    </row>
    <row r="80" spans="2:8" ht="15.75" hidden="1" customHeight="1" x14ac:dyDescent="0.25">
      <c r="B80" s="1" t="s">
        <v>93</v>
      </c>
      <c r="C80" s="1">
        <v>4204</v>
      </c>
      <c r="G80" s="1" t="s">
        <v>158</v>
      </c>
      <c r="H80" s="1">
        <v>6875</v>
      </c>
    </row>
    <row r="81" spans="2:8" ht="15.75" hidden="1" customHeight="1" x14ac:dyDescent="0.25">
      <c r="B81" s="1" t="s">
        <v>60</v>
      </c>
      <c r="C81" s="1">
        <v>4130</v>
      </c>
      <c r="G81" s="1" t="s">
        <v>165</v>
      </c>
      <c r="H81" s="1">
        <v>6759</v>
      </c>
    </row>
    <row r="82" spans="2:8" ht="15.75" hidden="1" customHeight="1" x14ac:dyDescent="0.25">
      <c r="B82" s="1" t="s">
        <v>72</v>
      </c>
      <c r="C82" s="1">
        <v>3952</v>
      </c>
      <c r="G82" s="1" t="s">
        <v>59</v>
      </c>
      <c r="H82" s="1">
        <v>6558</v>
      </c>
    </row>
    <row r="83" spans="2:8" ht="15.75" hidden="1" customHeight="1" x14ac:dyDescent="0.25">
      <c r="B83" s="1" t="s">
        <v>158</v>
      </c>
      <c r="C83" s="1">
        <v>3806</v>
      </c>
      <c r="G83" s="1" t="s">
        <v>52</v>
      </c>
      <c r="H83" s="1">
        <v>5968</v>
      </c>
    </row>
    <row r="84" spans="2:8" ht="15.75" hidden="1" customHeight="1" x14ac:dyDescent="0.25">
      <c r="B84" s="1" t="s">
        <v>122</v>
      </c>
      <c r="C84" s="1">
        <v>3749</v>
      </c>
      <c r="G84" s="1" t="s">
        <v>142</v>
      </c>
      <c r="H84" s="1">
        <v>5378</v>
      </c>
    </row>
    <row r="85" spans="2:8" ht="15.75" hidden="1" customHeight="1" x14ac:dyDescent="0.25">
      <c r="B85" s="1" t="s">
        <v>135</v>
      </c>
      <c r="C85" s="1">
        <v>3729</v>
      </c>
      <c r="G85" s="1" t="s">
        <v>171</v>
      </c>
      <c r="H85" s="1">
        <v>5339</v>
      </c>
    </row>
    <row r="86" spans="2:8" ht="15.75" hidden="1" customHeight="1" x14ac:dyDescent="0.25">
      <c r="B86" s="1" t="s">
        <v>19</v>
      </c>
      <c r="C86" s="1">
        <v>3444</v>
      </c>
      <c r="G86" s="1" t="s">
        <v>90</v>
      </c>
      <c r="H86" s="1">
        <v>5326</v>
      </c>
    </row>
    <row r="87" spans="2:8" ht="15.75" hidden="1" customHeight="1" x14ac:dyDescent="0.25">
      <c r="B87" s="1" t="s">
        <v>167</v>
      </c>
      <c r="C87" s="1">
        <v>3355</v>
      </c>
      <c r="G87" s="1" t="s">
        <v>24</v>
      </c>
      <c r="H87" s="1">
        <v>5210</v>
      </c>
    </row>
    <row r="88" spans="2:8" ht="15.75" hidden="1" customHeight="1" x14ac:dyDescent="0.25">
      <c r="B88" s="1" t="s">
        <v>109</v>
      </c>
      <c r="C88" s="1">
        <v>2749</v>
      </c>
      <c r="G88" s="1" t="s">
        <v>19</v>
      </c>
      <c r="H88" s="1">
        <v>4482</v>
      </c>
    </row>
    <row r="89" spans="2:8" ht="15.75" hidden="1" customHeight="1" x14ac:dyDescent="0.25">
      <c r="B89" s="1" t="s">
        <v>59</v>
      </c>
      <c r="C89" s="1">
        <v>2606</v>
      </c>
      <c r="G89" s="1" t="s">
        <v>152</v>
      </c>
      <c r="H89" s="1">
        <v>4340</v>
      </c>
    </row>
    <row r="90" spans="2:8" ht="15.75" hidden="1" customHeight="1" x14ac:dyDescent="0.25">
      <c r="B90" s="1" t="s">
        <v>24</v>
      </c>
      <c r="C90" s="1">
        <v>2604</v>
      </c>
      <c r="G90" s="1" t="s">
        <v>146</v>
      </c>
      <c r="H90" s="1">
        <v>4316</v>
      </c>
    </row>
    <row r="91" spans="2:8" ht="15.75" hidden="1" customHeight="1" x14ac:dyDescent="0.25">
      <c r="B91" s="1" t="s">
        <v>82</v>
      </c>
      <c r="C91" s="1">
        <v>2532</v>
      </c>
      <c r="G91" s="1" t="s">
        <v>133</v>
      </c>
      <c r="H91" s="1">
        <v>4311</v>
      </c>
    </row>
    <row r="92" spans="2:8" ht="15.75" hidden="1" customHeight="1" x14ac:dyDescent="0.25">
      <c r="B92" s="1" t="s">
        <v>15</v>
      </c>
      <c r="C92" s="1">
        <v>2174</v>
      </c>
      <c r="G92" s="1" t="s">
        <v>82</v>
      </c>
      <c r="H92" s="1">
        <v>3961</v>
      </c>
    </row>
    <row r="93" spans="2:8" ht="15.75" hidden="1" customHeight="1" x14ac:dyDescent="0.25">
      <c r="B93" s="1" t="s">
        <v>133</v>
      </c>
      <c r="C93" s="1">
        <v>1882</v>
      </c>
      <c r="G93" s="1" t="s">
        <v>109</v>
      </c>
      <c r="H93" s="1">
        <v>3873</v>
      </c>
    </row>
    <row r="94" spans="2:8" ht="15.75" hidden="1" customHeight="1" x14ac:dyDescent="0.25">
      <c r="B94" s="1" t="s">
        <v>165</v>
      </c>
      <c r="C94" s="1">
        <v>1630</v>
      </c>
      <c r="G94" s="1" t="s">
        <v>144</v>
      </c>
      <c r="H94" s="1">
        <v>3695</v>
      </c>
    </row>
    <row r="95" spans="2:8" ht="15.75" hidden="1" customHeight="1" x14ac:dyDescent="0.25">
      <c r="B95" s="1" t="s">
        <v>144</v>
      </c>
      <c r="C95" s="1">
        <v>1478</v>
      </c>
      <c r="G95" s="1" t="s">
        <v>72</v>
      </c>
      <c r="H95" s="1">
        <v>3155</v>
      </c>
    </row>
    <row r="96" spans="2:8" ht="15.75" hidden="1" customHeight="1" x14ac:dyDescent="0.25">
      <c r="B96" s="1" t="s">
        <v>90</v>
      </c>
      <c r="C96" s="1">
        <v>1405</v>
      </c>
      <c r="G96" s="1" t="s">
        <v>170</v>
      </c>
      <c r="H96" s="1">
        <v>3041</v>
      </c>
    </row>
    <row r="97" spans="2:8" ht="15.75" hidden="1" customHeight="1" x14ac:dyDescent="0.25">
      <c r="B97" s="1" t="s">
        <v>142</v>
      </c>
      <c r="C97" s="1">
        <v>1267</v>
      </c>
      <c r="G97" s="1" t="s">
        <v>118</v>
      </c>
      <c r="H97" s="1">
        <v>2900</v>
      </c>
    </row>
    <row r="98" spans="2:8" ht="15.75" hidden="1" customHeight="1" x14ac:dyDescent="0.25">
      <c r="B98" s="1" t="s">
        <v>146</v>
      </c>
      <c r="C98" s="1">
        <v>1186</v>
      </c>
      <c r="G98" s="1" t="s">
        <v>76</v>
      </c>
      <c r="H98" s="1">
        <v>2851</v>
      </c>
    </row>
    <row r="99" spans="2:8" ht="15.75" hidden="1" customHeight="1" x14ac:dyDescent="0.25">
      <c r="B99" s="1" t="s">
        <v>152</v>
      </c>
      <c r="C99" s="1">
        <v>1110</v>
      </c>
      <c r="G99" s="1" t="s">
        <v>88</v>
      </c>
      <c r="H99" s="1">
        <v>2798</v>
      </c>
    </row>
    <row r="100" spans="2:8" ht="15.75" hidden="1" customHeight="1" x14ac:dyDescent="0.25">
      <c r="B100" s="1" t="s">
        <v>33</v>
      </c>
      <c r="C100" s="1">
        <v>952</v>
      </c>
      <c r="G100" s="1" t="s">
        <v>83</v>
      </c>
      <c r="H100" s="1">
        <v>2368</v>
      </c>
    </row>
    <row r="101" spans="2:8" ht="15.75" hidden="1" customHeight="1" x14ac:dyDescent="0.25">
      <c r="B101" s="1" t="s">
        <v>150</v>
      </c>
      <c r="C101" s="1">
        <v>914</v>
      </c>
      <c r="G101" s="1" t="s">
        <v>60</v>
      </c>
      <c r="H101" s="1">
        <v>2358</v>
      </c>
    </row>
    <row r="102" spans="2:8" ht="15.75" hidden="1" customHeight="1" x14ac:dyDescent="0.25">
      <c r="B102" s="1" t="s">
        <v>73</v>
      </c>
      <c r="C102" s="1">
        <v>880</v>
      </c>
      <c r="G102" s="1" t="s">
        <v>15</v>
      </c>
      <c r="H102" s="1">
        <v>2303</v>
      </c>
    </row>
    <row r="103" spans="2:8" ht="15.75" hidden="1" customHeight="1" x14ac:dyDescent="0.25">
      <c r="B103" s="1" t="s">
        <v>102</v>
      </c>
      <c r="C103" s="1">
        <v>866</v>
      </c>
      <c r="G103" s="1" t="s">
        <v>135</v>
      </c>
      <c r="H103" s="1">
        <v>2248</v>
      </c>
    </row>
    <row r="104" spans="2:8" ht="15.75" hidden="1" customHeight="1" x14ac:dyDescent="0.25">
      <c r="B104" s="1" t="s">
        <v>71</v>
      </c>
      <c r="C104" s="1">
        <v>860</v>
      </c>
      <c r="G104" s="1" t="s">
        <v>131</v>
      </c>
      <c r="H104" s="1">
        <v>2096</v>
      </c>
    </row>
    <row r="105" spans="2:8" ht="15.75" hidden="1" customHeight="1" x14ac:dyDescent="0.25">
      <c r="B105" s="1" t="s">
        <v>170</v>
      </c>
      <c r="C105" s="1">
        <v>859</v>
      </c>
      <c r="G105" s="1" t="s">
        <v>169</v>
      </c>
      <c r="H105" s="1">
        <v>1982</v>
      </c>
    </row>
    <row r="106" spans="2:8" ht="15.75" hidden="1" customHeight="1" x14ac:dyDescent="0.25">
      <c r="B106" s="1" t="s">
        <v>116</v>
      </c>
      <c r="C106" s="1">
        <v>801</v>
      </c>
      <c r="G106" s="1" t="s">
        <v>123</v>
      </c>
      <c r="H106" s="1">
        <v>1968</v>
      </c>
    </row>
    <row r="107" spans="2:8" ht="15.75" hidden="1" customHeight="1" x14ac:dyDescent="0.25">
      <c r="B107" s="1" t="s">
        <v>126</v>
      </c>
      <c r="C107" s="1">
        <v>682</v>
      </c>
      <c r="G107" s="1" t="s">
        <v>93</v>
      </c>
      <c r="H107" s="1">
        <v>1876</v>
      </c>
    </row>
    <row r="108" spans="2:8" ht="15.75" hidden="1" customHeight="1" x14ac:dyDescent="0.25">
      <c r="B108" s="1" t="s">
        <v>83</v>
      </c>
      <c r="C108" s="1">
        <v>680</v>
      </c>
      <c r="G108" s="1" t="s">
        <v>33</v>
      </c>
      <c r="H108" s="1">
        <v>1846</v>
      </c>
    </row>
    <row r="109" spans="2:8" ht="15.75" hidden="1" customHeight="1" x14ac:dyDescent="0.25">
      <c r="B109" s="1" t="s">
        <v>112</v>
      </c>
      <c r="C109" s="1">
        <v>604</v>
      </c>
      <c r="G109" s="1" t="s">
        <v>116</v>
      </c>
      <c r="H109" s="1">
        <v>1758</v>
      </c>
    </row>
    <row r="110" spans="2:8" ht="15.75" hidden="1" customHeight="1" x14ac:dyDescent="0.25">
      <c r="B110" s="1" t="s">
        <v>88</v>
      </c>
      <c r="C110" s="1">
        <v>510</v>
      </c>
      <c r="G110" s="1" t="s">
        <v>167</v>
      </c>
      <c r="H110" s="1">
        <v>1448</v>
      </c>
    </row>
    <row r="111" spans="2:8" ht="15.75" hidden="1" customHeight="1" x14ac:dyDescent="0.25">
      <c r="B111" s="1" t="s">
        <v>157</v>
      </c>
      <c r="C111" s="1">
        <v>485</v>
      </c>
      <c r="G111" s="1" t="s">
        <v>71</v>
      </c>
      <c r="H111" s="1">
        <v>1144</v>
      </c>
    </row>
    <row r="112" spans="2:8" ht="15.75" hidden="1" customHeight="1" x14ac:dyDescent="0.25">
      <c r="B112" s="1" t="s">
        <v>75</v>
      </c>
      <c r="C112" s="1">
        <v>452</v>
      </c>
      <c r="G112" s="1" t="s">
        <v>157</v>
      </c>
      <c r="H112" s="1">
        <v>1069</v>
      </c>
    </row>
    <row r="113" spans="2:8" ht="15.75" hidden="1" customHeight="1" x14ac:dyDescent="0.25">
      <c r="B113" s="1" t="s">
        <v>171</v>
      </c>
      <c r="C113" s="1">
        <v>389</v>
      </c>
      <c r="G113" s="1" t="s">
        <v>106</v>
      </c>
      <c r="H113" s="1">
        <v>901</v>
      </c>
    </row>
    <row r="114" spans="2:8" ht="15.75" hidden="1" customHeight="1" x14ac:dyDescent="0.25">
      <c r="B114" s="1" t="s">
        <v>169</v>
      </c>
      <c r="C114" s="1">
        <v>386</v>
      </c>
      <c r="G114" s="1" t="s">
        <v>98</v>
      </c>
      <c r="H114" s="1">
        <v>879</v>
      </c>
    </row>
    <row r="115" spans="2:8" ht="15.75" hidden="1" customHeight="1" x14ac:dyDescent="0.25">
      <c r="B115" s="1" t="s">
        <v>97</v>
      </c>
      <c r="C115" s="1">
        <v>384</v>
      </c>
      <c r="G115" s="1" t="s">
        <v>102</v>
      </c>
      <c r="H115" s="1">
        <v>739</v>
      </c>
    </row>
    <row r="116" spans="2:8" ht="15.75" hidden="1" customHeight="1" x14ac:dyDescent="0.25">
      <c r="B116" s="1" t="s">
        <v>58</v>
      </c>
      <c r="C116" s="1">
        <v>360</v>
      </c>
      <c r="G116" s="1" t="s">
        <v>73</v>
      </c>
      <c r="H116" s="1">
        <v>627</v>
      </c>
    </row>
    <row r="117" spans="2:8" ht="15.75" hidden="1" customHeight="1" x14ac:dyDescent="0.25">
      <c r="B117" s="1" t="s">
        <v>76</v>
      </c>
      <c r="C117" s="1">
        <v>297</v>
      </c>
      <c r="G117" s="1" t="s">
        <v>121</v>
      </c>
      <c r="H117" s="1">
        <v>598</v>
      </c>
    </row>
    <row r="118" spans="2:8" ht="15.75" hidden="1" customHeight="1" x14ac:dyDescent="0.25">
      <c r="B118" s="1" t="s">
        <v>123</v>
      </c>
      <c r="C118" s="1">
        <v>286</v>
      </c>
      <c r="G118" s="1" t="s">
        <v>112</v>
      </c>
      <c r="H118" s="1">
        <v>557</v>
      </c>
    </row>
    <row r="119" spans="2:8" ht="15.75" hidden="1" customHeight="1" x14ac:dyDescent="0.25">
      <c r="B119" s="1" t="s">
        <v>132</v>
      </c>
      <c r="C119" s="1">
        <v>228</v>
      </c>
      <c r="G119" s="1" t="s">
        <v>75</v>
      </c>
      <c r="H119" s="1">
        <v>545</v>
      </c>
    </row>
    <row r="120" spans="2:8" ht="15.75" hidden="1" customHeight="1" x14ac:dyDescent="0.25">
      <c r="B120" s="1" t="s">
        <v>101</v>
      </c>
      <c r="C120" s="1">
        <v>221</v>
      </c>
      <c r="G120" s="1" t="s">
        <v>46</v>
      </c>
      <c r="H120" s="1">
        <v>529</v>
      </c>
    </row>
    <row r="121" spans="2:8" ht="15.75" hidden="1" customHeight="1" x14ac:dyDescent="0.25">
      <c r="B121" s="1" t="s">
        <v>121</v>
      </c>
      <c r="C121" s="1">
        <v>214</v>
      </c>
      <c r="G121" s="1" t="s">
        <v>166</v>
      </c>
      <c r="H121" s="1">
        <v>473</v>
      </c>
    </row>
    <row r="122" spans="2:8" ht="15.75" hidden="1" customHeight="1" x14ac:dyDescent="0.25">
      <c r="B122" s="1" t="s">
        <v>46</v>
      </c>
      <c r="C122" s="1">
        <v>210</v>
      </c>
      <c r="G122" s="1" t="s">
        <v>172</v>
      </c>
      <c r="H122" s="1">
        <v>464</v>
      </c>
    </row>
    <row r="123" spans="2:8" ht="15.75" hidden="1" customHeight="1" x14ac:dyDescent="0.25">
      <c r="B123" s="1" t="s">
        <v>81</v>
      </c>
      <c r="C123" s="1">
        <v>204</v>
      </c>
      <c r="G123" s="1" t="s">
        <v>104</v>
      </c>
      <c r="H123" s="1">
        <v>450</v>
      </c>
    </row>
    <row r="124" spans="2:8" ht="15.75" hidden="1" customHeight="1" x14ac:dyDescent="0.25">
      <c r="B124" s="1" t="s">
        <v>98</v>
      </c>
      <c r="C124" s="1">
        <v>175</v>
      </c>
      <c r="G124" s="1" t="s">
        <v>136</v>
      </c>
      <c r="H124" s="1">
        <v>449</v>
      </c>
    </row>
    <row r="125" spans="2:8" ht="15.75" hidden="1" customHeight="1" x14ac:dyDescent="0.25">
      <c r="B125" s="1" t="s">
        <v>54</v>
      </c>
      <c r="C125" s="1">
        <v>161</v>
      </c>
      <c r="G125" s="1" t="s">
        <v>91</v>
      </c>
      <c r="H125" s="1">
        <v>410</v>
      </c>
    </row>
    <row r="126" spans="2:8" ht="15.75" hidden="1" customHeight="1" x14ac:dyDescent="0.25">
      <c r="B126" s="1" t="s">
        <v>162</v>
      </c>
      <c r="C126" s="1">
        <v>154</v>
      </c>
      <c r="G126" s="1" t="s">
        <v>105</v>
      </c>
      <c r="H126" s="1">
        <v>393</v>
      </c>
    </row>
    <row r="127" spans="2:8" ht="15.75" hidden="1" customHeight="1" x14ac:dyDescent="0.25">
      <c r="B127" s="1" t="s">
        <v>131</v>
      </c>
      <c r="C127" s="1">
        <v>150</v>
      </c>
      <c r="G127" s="1" t="s">
        <v>30</v>
      </c>
      <c r="H127" s="1">
        <v>377</v>
      </c>
    </row>
    <row r="128" spans="2:8" ht="15.75" hidden="1" customHeight="1" x14ac:dyDescent="0.25">
      <c r="B128" s="1" t="s">
        <v>172</v>
      </c>
      <c r="C128" s="1">
        <v>141</v>
      </c>
      <c r="G128" s="1" t="s">
        <v>32</v>
      </c>
      <c r="H128" s="1">
        <v>376</v>
      </c>
    </row>
    <row r="129" spans="2:8" ht="15.75" hidden="1" customHeight="1" x14ac:dyDescent="0.25">
      <c r="B129" s="1" t="s">
        <v>166</v>
      </c>
      <c r="C129" s="1">
        <v>137</v>
      </c>
      <c r="G129" s="1" t="s">
        <v>134</v>
      </c>
      <c r="H129" s="1">
        <v>364</v>
      </c>
    </row>
    <row r="130" spans="2:8" ht="15.75" hidden="1" customHeight="1" x14ac:dyDescent="0.25">
      <c r="B130" s="1" t="s">
        <v>30</v>
      </c>
      <c r="C130" s="1">
        <v>133</v>
      </c>
      <c r="G130" s="1" t="s">
        <v>126</v>
      </c>
      <c r="H130" s="1">
        <v>324</v>
      </c>
    </row>
    <row r="131" spans="2:8" ht="15.75" hidden="1" customHeight="1" x14ac:dyDescent="0.25">
      <c r="B131" s="1" t="s">
        <v>134</v>
      </c>
      <c r="C131" s="1">
        <v>122</v>
      </c>
      <c r="G131" s="1" t="s">
        <v>138</v>
      </c>
      <c r="H131" s="1">
        <v>322</v>
      </c>
    </row>
    <row r="132" spans="2:8" ht="15.75" hidden="1" customHeight="1" x14ac:dyDescent="0.25">
      <c r="B132" s="1" t="s">
        <v>117</v>
      </c>
      <c r="C132" s="1">
        <v>117</v>
      </c>
      <c r="G132" s="1" t="s">
        <v>39</v>
      </c>
      <c r="H132" s="1">
        <v>309</v>
      </c>
    </row>
    <row r="133" spans="2:8" ht="15.75" hidden="1" customHeight="1" x14ac:dyDescent="0.25">
      <c r="B133" s="1" t="s">
        <v>104</v>
      </c>
      <c r="C133" s="1">
        <v>102</v>
      </c>
      <c r="G133" s="1" t="s">
        <v>132</v>
      </c>
      <c r="H133" s="1">
        <v>267</v>
      </c>
    </row>
    <row r="134" spans="2:8" ht="15.75" hidden="1" customHeight="1" x14ac:dyDescent="0.25">
      <c r="B134" s="1" t="s">
        <v>91</v>
      </c>
      <c r="C134" s="1">
        <v>95</v>
      </c>
      <c r="G134" s="1" t="s">
        <v>74</v>
      </c>
      <c r="H134" s="1">
        <v>247</v>
      </c>
    </row>
    <row r="135" spans="2:8" ht="15.75" hidden="1" customHeight="1" x14ac:dyDescent="0.25">
      <c r="B135" s="1" t="s">
        <v>136</v>
      </c>
      <c r="C135" s="1">
        <v>90</v>
      </c>
      <c r="G135" s="1" t="s">
        <v>162</v>
      </c>
      <c r="H135" s="1">
        <v>232</v>
      </c>
    </row>
    <row r="136" spans="2:8" ht="15.75" hidden="1" customHeight="1" x14ac:dyDescent="0.25">
      <c r="B136" s="1" t="s">
        <v>55</v>
      </c>
      <c r="C136" s="1">
        <v>89</v>
      </c>
      <c r="G136" s="1" t="s">
        <v>62</v>
      </c>
      <c r="H136" s="1">
        <v>155</v>
      </c>
    </row>
    <row r="137" spans="2:8" ht="15.75" hidden="1" customHeight="1" x14ac:dyDescent="0.25">
      <c r="B137" s="1" t="s">
        <v>62</v>
      </c>
      <c r="C137" s="1">
        <v>88</v>
      </c>
      <c r="G137" s="1" t="s">
        <v>117</v>
      </c>
      <c r="H137" s="1">
        <v>152</v>
      </c>
    </row>
    <row r="138" spans="2:8" ht="15.75" hidden="1" customHeight="1" x14ac:dyDescent="0.25">
      <c r="B138" s="1" t="s">
        <v>140</v>
      </c>
      <c r="C138" s="1">
        <v>84</v>
      </c>
      <c r="G138" s="1" t="s">
        <v>140</v>
      </c>
      <c r="H138" s="1">
        <v>148</v>
      </c>
    </row>
    <row r="139" spans="2:8" ht="15.75" hidden="1" customHeight="1" x14ac:dyDescent="0.25">
      <c r="B139" s="1" t="s">
        <v>141</v>
      </c>
      <c r="C139" s="1">
        <v>83</v>
      </c>
      <c r="G139" s="1" t="s">
        <v>141</v>
      </c>
      <c r="H139" s="1">
        <v>142</v>
      </c>
    </row>
    <row r="140" spans="2:8" ht="15.75" hidden="1" customHeight="1" x14ac:dyDescent="0.25">
      <c r="B140" s="1" t="s">
        <v>153</v>
      </c>
      <c r="C140" s="1">
        <v>76</v>
      </c>
      <c r="G140" s="1" t="s">
        <v>55</v>
      </c>
      <c r="H140" s="1">
        <v>133</v>
      </c>
    </row>
    <row r="141" spans="2:8" ht="15.75" hidden="1" customHeight="1" x14ac:dyDescent="0.25">
      <c r="B141" s="1" t="s">
        <v>143</v>
      </c>
      <c r="C141" s="1">
        <v>67</v>
      </c>
      <c r="G141" s="1" t="s">
        <v>37</v>
      </c>
      <c r="H141" s="1">
        <v>132</v>
      </c>
    </row>
    <row r="142" spans="2:8" ht="15.75" hidden="1" customHeight="1" x14ac:dyDescent="0.25">
      <c r="B142" s="1" t="s">
        <v>130</v>
      </c>
      <c r="C142" s="1">
        <v>65</v>
      </c>
      <c r="G142" s="1" t="s">
        <v>54</v>
      </c>
      <c r="H142" s="1">
        <v>127</v>
      </c>
    </row>
    <row r="143" spans="2:8" ht="15.75" hidden="1" customHeight="1" x14ac:dyDescent="0.25">
      <c r="B143" s="1" t="s">
        <v>168</v>
      </c>
      <c r="C143" s="1">
        <v>65</v>
      </c>
      <c r="G143" s="1" t="s">
        <v>45</v>
      </c>
      <c r="H143" s="1">
        <v>122</v>
      </c>
    </row>
    <row r="144" spans="2:8" ht="15.75" hidden="1" customHeight="1" x14ac:dyDescent="0.25">
      <c r="B144" s="1" t="s">
        <v>43</v>
      </c>
      <c r="C144" s="1">
        <v>61</v>
      </c>
      <c r="G144" s="1" t="s">
        <v>153</v>
      </c>
      <c r="H144" s="1">
        <v>121</v>
      </c>
    </row>
    <row r="145" spans="2:8" ht="15.75" hidden="1" customHeight="1" x14ac:dyDescent="0.25">
      <c r="B145" s="1" t="s">
        <v>106</v>
      </c>
      <c r="C145" s="1">
        <v>58</v>
      </c>
      <c r="G145" s="1" t="s">
        <v>164</v>
      </c>
      <c r="H145" s="1">
        <v>120</v>
      </c>
    </row>
    <row r="146" spans="2:8" ht="15.75" hidden="1" customHeight="1" x14ac:dyDescent="0.25">
      <c r="B146" s="1" t="s">
        <v>138</v>
      </c>
      <c r="C146" s="1">
        <v>56</v>
      </c>
      <c r="G146" s="1" t="s">
        <v>38</v>
      </c>
      <c r="H146" s="1">
        <v>117</v>
      </c>
    </row>
    <row r="147" spans="2:8" ht="15.75" hidden="1" customHeight="1" x14ac:dyDescent="0.25">
      <c r="B147" s="1" t="s">
        <v>85</v>
      </c>
      <c r="C147" s="1">
        <v>43</v>
      </c>
      <c r="G147" s="1" t="s">
        <v>101</v>
      </c>
      <c r="H147" s="1">
        <v>117</v>
      </c>
    </row>
    <row r="148" spans="2:8" ht="15.75" hidden="1" customHeight="1" x14ac:dyDescent="0.25">
      <c r="B148" s="1" t="s">
        <v>32</v>
      </c>
      <c r="C148" s="1">
        <v>42</v>
      </c>
      <c r="G148" s="1" t="s">
        <v>137</v>
      </c>
      <c r="H148" s="1">
        <v>116</v>
      </c>
    </row>
    <row r="149" spans="2:8" ht="15.75" hidden="1" customHeight="1" x14ac:dyDescent="0.25">
      <c r="B149" s="1" t="s">
        <v>74</v>
      </c>
      <c r="C149" s="1">
        <v>42</v>
      </c>
      <c r="G149" s="1" t="s">
        <v>150</v>
      </c>
      <c r="H149" s="1">
        <v>109</v>
      </c>
    </row>
    <row r="150" spans="2:8" ht="15.75" hidden="1" customHeight="1" x14ac:dyDescent="0.25">
      <c r="B150" s="1" t="s">
        <v>41</v>
      </c>
      <c r="C150" s="1">
        <v>42</v>
      </c>
      <c r="G150" s="1" t="s">
        <v>58</v>
      </c>
      <c r="H150" s="1">
        <v>108</v>
      </c>
    </row>
    <row r="151" spans="2:8" ht="15.75" hidden="1" customHeight="1" x14ac:dyDescent="0.25">
      <c r="B151" s="1" t="s">
        <v>147</v>
      </c>
      <c r="C151" s="1">
        <v>39</v>
      </c>
      <c r="G151" s="1" t="s">
        <v>43</v>
      </c>
      <c r="H151" s="1">
        <v>106</v>
      </c>
    </row>
    <row r="152" spans="2:8" ht="15.75" hidden="1" customHeight="1" x14ac:dyDescent="0.25">
      <c r="B152" s="1" t="s">
        <v>155</v>
      </c>
      <c r="C152" s="1">
        <v>36</v>
      </c>
      <c r="G152" s="1" t="s">
        <v>41</v>
      </c>
      <c r="H152" s="1">
        <v>99</v>
      </c>
    </row>
    <row r="153" spans="2:8" ht="15.75" hidden="1" customHeight="1" x14ac:dyDescent="0.25">
      <c r="B153" s="1" t="s">
        <v>38</v>
      </c>
      <c r="C153" s="1">
        <v>35</v>
      </c>
      <c r="G153" s="1" t="s">
        <v>81</v>
      </c>
      <c r="H153" s="1">
        <v>98</v>
      </c>
    </row>
    <row r="154" spans="2:8" ht="15.75" hidden="1" customHeight="1" x14ac:dyDescent="0.25">
      <c r="B154" s="1" t="s">
        <v>65</v>
      </c>
      <c r="C154" s="1">
        <v>34</v>
      </c>
      <c r="G154" s="1" t="s">
        <v>151</v>
      </c>
      <c r="H154" s="1">
        <v>91</v>
      </c>
    </row>
    <row r="155" spans="2:8" ht="15.75" hidden="1" customHeight="1" x14ac:dyDescent="0.25">
      <c r="B155" s="1" t="s">
        <v>139</v>
      </c>
      <c r="C155" s="1">
        <v>30</v>
      </c>
      <c r="G155" s="1" t="s">
        <v>130</v>
      </c>
      <c r="H155" s="1">
        <v>82</v>
      </c>
    </row>
    <row r="156" spans="2:8" ht="15.75" hidden="1" customHeight="1" x14ac:dyDescent="0.25">
      <c r="B156" s="1" t="s">
        <v>137</v>
      </c>
      <c r="C156" s="1">
        <v>25</v>
      </c>
      <c r="G156" s="1" t="s">
        <v>143</v>
      </c>
      <c r="H156" s="1">
        <v>72</v>
      </c>
    </row>
    <row r="157" spans="2:8" ht="15.75" hidden="1" customHeight="1" x14ac:dyDescent="0.25">
      <c r="B157" s="1" t="s">
        <v>84</v>
      </c>
      <c r="C157" s="1">
        <v>21</v>
      </c>
      <c r="G157" s="1" t="s">
        <v>147</v>
      </c>
      <c r="H157" s="1">
        <v>69</v>
      </c>
    </row>
    <row r="158" spans="2:8" ht="15.75" hidden="1" customHeight="1" x14ac:dyDescent="0.25">
      <c r="B158" s="1" t="s">
        <v>156</v>
      </c>
      <c r="C158" s="1">
        <v>20</v>
      </c>
      <c r="G158" s="1" t="s">
        <v>84</v>
      </c>
      <c r="H158" s="1">
        <v>63</v>
      </c>
    </row>
    <row r="159" spans="2:8" ht="15.75" hidden="1" customHeight="1" x14ac:dyDescent="0.25">
      <c r="B159" s="1" t="s">
        <v>105</v>
      </c>
      <c r="C159" s="1">
        <v>20</v>
      </c>
      <c r="G159" s="1" t="s">
        <v>160</v>
      </c>
      <c r="H159" s="1">
        <v>48</v>
      </c>
    </row>
    <row r="160" spans="2:8" ht="15.75" hidden="1" customHeight="1" x14ac:dyDescent="0.25">
      <c r="B160" s="1" t="s">
        <v>100</v>
      </c>
      <c r="C160" s="1">
        <v>18</v>
      </c>
      <c r="G160" s="1" t="s">
        <v>35</v>
      </c>
      <c r="H160" s="1">
        <v>47</v>
      </c>
    </row>
    <row r="161" spans="2:8" ht="15.75" hidden="1" customHeight="1" x14ac:dyDescent="0.25">
      <c r="B161" s="1" t="s">
        <v>39</v>
      </c>
      <c r="C161" s="1">
        <v>16</v>
      </c>
      <c r="G161" s="1" t="s">
        <v>154</v>
      </c>
      <c r="H161" s="1">
        <v>44</v>
      </c>
    </row>
    <row r="162" spans="2:8" ht="15.75" hidden="1" customHeight="1" x14ac:dyDescent="0.25">
      <c r="B162" s="1" t="s">
        <v>108</v>
      </c>
      <c r="C162" s="1">
        <v>15</v>
      </c>
      <c r="G162" s="1" t="s">
        <v>34</v>
      </c>
      <c r="H162" s="1">
        <v>42</v>
      </c>
    </row>
    <row r="163" spans="2:8" ht="15.75" hidden="1" customHeight="1" x14ac:dyDescent="0.25">
      <c r="B163" s="1" t="s">
        <v>36</v>
      </c>
      <c r="C163" s="1">
        <v>15</v>
      </c>
      <c r="G163" s="1" t="s">
        <v>65</v>
      </c>
      <c r="H163" s="1">
        <v>42</v>
      </c>
    </row>
    <row r="164" spans="2:8" ht="15.75" hidden="1" customHeight="1" x14ac:dyDescent="0.25">
      <c r="B164" s="1" t="s">
        <v>68</v>
      </c>
      <c r="C164" s="1">
        <v>15</v>
      </c>
      <c r="G164" s="1" t="s">
        <v>77</v>
      </c>
      <c r="H164" s="1">
        <v>38</v>
      </c>
    </row>
    <row r="165" spans="2:8" ht="15.75" hidden="1" customHeight="1" x14ac:dyDescent="0.25">
      <c r="B165" s="1" t="s">
        <v>35</v>
      </c>
      <c r="C165" s="1">
        <v>15</v>
      </c>
      <c r="G165" s="1" t="s">
        <v>163</v>
      </c>
      <c r="H165" s="1">
        <v>36</v>
      </c>
    </row>
    <row r="166" spans="2:8" ht="15.75" hidden="1" customHeight="1" x14ac:dyDescent="0.25">
      <c r="B166" s="1" t="s">
        <v>40</v>
      </c>
      <c r="C166" s="1">
        <v>14</v>
      </c>
      <c r="G166" s="1" t="s">
        <v>68</v>
      </c>
      <c r="H166" s="1">
        <v>35</v>
      </c>
    </row>
    <row r="167" spans="2:8" ht="15.75" hidden="1" customHeight="1" x14ac:dyDescent="0.25">
      <c r="B167" s="1" t="s">
        <v>124</v>
      </c>
      <c r="C167" s="1">
        <v>13</v>
      </c>
      <c r="G167" s="1" t="s">
        <v>156</v>
      </c>
      <c r="H167" s="1">
        <v>35</v>
      </c>
    </row>
    <row r="168" spans="2:8" ht="15.75" hidden="1" customHeight="1" x14ac:dyDescent="0.25">
      <c r="B168" s="1" t="s">
        <v>37</v>
      </c>
      <c r="C168" s="1">
        <v>13</v>
      </c>
      <c r="G168" s="1" t="s">
        <v>168</v>
      </c>
      <c r="H168" s="1">
        <v>29</v>
      </c>
    </row>
    <row r="169" spans="2:8" ht="15.75" hidden="1" customHeight="1" x14ac:dyDescent="0.25">
      <c r="B169" s="1" t="s">
        <v>87</v>
      </c>
      <c r="C169" s="1">
        <v>13</v>
      </c>
      <c r="G169" s="1" t="s">
        <v>31</v>
      </c>
      <c r="H169" s="1">
        <v>24</v>
      </c>
    </row>
    <row r="170" spans="2:8" ht="15.75" hidden="1" customHeight="1" x14ac:dyDescent="0.25">
      <c r="B170" s="1" t="s">
        <v>154</v>
      </c>
      <c r="C170" s="1">
        <v>13</v>
      </c>
      <c r="G170" s="1" t="s">
        <v>42</v>
      </c>
      <c r="H170" s="1">
        <v>22</v>
      </c>
    </row>
    <row r="171" spans="2:8" ht="15.75" hidden="1" customHeight="1" x14ac:dyDescent="0.25">
      <c r="B171" s="1" t="s">
        <v>145</v>
      </c>
      <c r="C171" s="1">
        <v>13</v>
      </c>
      <c r="G171" s="1" t="s">
        <v>79</v>
      </c>
      <c r="H171" s="1">
        <v>22</v>
      </c>
    </row>
    <row r="172" spans="2:8" ht="15.75" hidden="1" customHeight="1" x14ac:dyDescent="0.25">
      <c r="B172" s="1" t="s">
        <v>164</v>
      </c>
      <c r="C172" s="1">
        <v>11</v>
      </c>
      <c r="G172" s="1" t="s">
        <v>85</v>
      </c>
      <c r="H172" s="1">
        <v>20</v>
      </c>
    </row>
    <row r="173" spans="2:8" ht="15.75" hidden="1" customHeight="1" x14ac:dyDescent="0.25">
      <c r="B173" s="1" t="s">
        <v>151</v>
      </c>
      <c r="C173" s="1">
        <v>11</v>
      </c>
      <c r="G173" s="1" t="s">
        <v>40</v>
      </c>
      <c r="H173" s="1">
        <v>18</v>
      </c>
    </row>
    <row r="174" spans="2:8" ht="15.75" hidden="1" customHeight="1" x14ac:dyDescent="0.25">
      <c r="B174" s="1" t="s">
        <v>45</v>
      </c>
      <c r="C174" s="1">
        <v>9</v>
      </c>
      <c r="G174" s="1" t="s">
        <v>107</v>
      </c>
      <c r="H174" s="1">
        <v>18</v>
      </c>
    </row>
    <row r="175" spans="2:8" ht="15.75" hidden="1" customHeight="1" x14ac:dyDescent="0.25">
      <c r="B175" s="1" t="s">
        <v>70</v>
      </c>
      <c r="C175" s="1">
        <v>9</v>
      </c>
      <c r="G175" s="1" t="s">
        <v>108</v>
      </c>
      <c r="H175" s="1">
        <v>18</v>
      </c>
    </row>
    <row r="176" spans="2:8" ht="15.75" hidden="1" customHeight="1" x14ac:dyDescent="0.25">
      <c r="B176" s="1" t="s">
        <v>34</v>
      </c>
      <c r="C176" s="1">
        <v>9</v>
      </c>
      <c r="G176" s="1" t="s">
        <v>103</v>
      </c>
      <c r="H176" s="1">
        <v>12</v>
      </c>
    </row>
    <row r="177" spans="2:8" ht="15.75" hidden="1" customHeight="1" x14ac:dyDescent="0.25">
      <c r="B177" s="1" t="s">
        <v>103</v>
      </c>
      <c r="C177" s="1">
        <v>8</v>
      </c>
      <c r="G177" s="1" t="s">
        <v>100</v>
      </c>
      <c r="H177" s="1">
        <v>11</v>
      </c>
    </row>
    <row r="178" spans="2:8" ht="15.75" hidden="1" customHeight="1" x14ac:dyDescent="0.25">
      <c r="B178" s="1" t="s">
        <v>79</v>
      </c>
      <c r="C178" s="1">
        <v>8</v>
      </c>
      <c r="G178" s="1" t="s">
        <v>125</v>
      </c>
      <c r="H178" s="1">
        <v>11</v>
      </c>
    </row>
    <row r="179" spans="2:8" ht="15.75" hidden="1" customHeight="1" x14ac:dyDescent="0.25">
      <c r="B179" s="1" t="s">
        <v>42</v>
      </c>
      <c r="C179" s="1">
        <v>6</v>
      </c>
      <c r="G179" s="1" t="s">
        <v>145</v>
      </c>
      <c r="H179" s="1">
        <v>11</v>
      </c>
    </row>
    <row r="180" spans="2:8" ht="15.75" hidden="1" customHeight="1" x14ac:dyDescent="0.25">
      <c r="B180" s="1" t="s">
        <v>125</v>
      </c>
      <c r="C180" s="1">
        <v>6</v>
      </c>
      <c r="G180" s="1" t="s">
        <v>99</v>
      </c>
      <c r="H180" s="1">
        <v>9</v>
      </c>
    </row>
    <row r="181" spans="2:8" ht="15.75" hidden="1" customHeight="1" x14ac:dyDescent="0.25">
      <c r="B181" s="1" t="s">
        <v>77</v>
      </c>
      <c r="C181" s="1">
        <v>6</v>
      </c>
      <c r="G181" s="1" t="s">
        <v>124</v>
      </c>
      <c r="H181" s="1">
        <v>7</v>
      </c>
    </row>
    <row r="182" spans="2:8" ht="15.75" hidden="1" customHeight="1" x14ac:dyDescent="0.25">
      <c r="B182" s="1" t="s">
        <v>163</v>
      </c>
      <c r="C182" s="1">
        <v>6</v>
      </c>
      <c r="G182" s="1" t="s">
        <v>36</v>
      </c>
      <c r="H182" s="1">
        <v>6</v>
      </c>
    </row>
    <row r="183" spans="2:8" ht="15.75" hidden="1" customHeight="1" x14ac:dyDescent="0.25">
      <c r="B183" s="1" t="s">
        <v>107</v>
      </c>
      <c r="C183" s="1">
        <v>5</v>
      </c>
      <c r="G183" s="1" t="s">
        <v>50</v>
      </c>
      <c r="H183" s="1">
        <v>6</v>
      </c>
    </row>
    <row r="184" spans="2:8" ht="15.75" hidden="1" customHeight="1" x14ac:dyDescent="0.25">
      <c r="B184" s="1" t="s">
        <v>80</v>
      </c>
      <c r="C184" s="1">
        <v>3</v>
      </c>
      <c r="G184" s="1" t="s">
        <v>155</v>
      </c>
      <c r="H184" s="1">
        <v>6</v>
      </c>
    </row>
    <row r="185" spans="2:8" ht="15.75" hidden="1" customHeight="1" x14ac:dyDescent="0.25">
      <c r="B185" s="1" t="s">
        <v>31</v>
      </c>
      <c r="C185" s="1">
        <v>2</v>
      </c>
      <c r="G185" s="1" t="s">
        <v>70</v>
      </c>
      <c r="H185" s="1">
        <v>5</v>
      </c>
    </row>
    <row r="186" spans="2:8" ht="15.75" hidden="1" customHeight="1" x14ac:dyDescent="0.25">
      <c r="B186" s="1" t="s">
        <v>99</v>
      </c>
      <c r="C186" s="1">
        <v>2</v>
      </c>
      <c r="G186" s="1" t="s">
        <v>129</v>
      </c>
      <c r="H186" s="1">
        <v>5</v>
      </c>
    </row>
    <row r="187" spans="2:8" ht="15.75" hidden="1" customHeight="1" x14ac:dyDescent="0.25">
      <c r="B187" s="1" t="s">
        <v>129</v>
      </c>
      <c r="C187" s="1">
        <v>2</v>
      </c>
      <c r="G187" s="1" t="s">
        <v>80</v>
      </c>
      <c r="H187" s="1">
        <v>4</v>
      </c>
    </row>
    <row r="188" spans="2:8" ht="15.75" hidden="1" customHeight="1" x14ac:dyDescent="0.25">
      <c r="B188" s="1" t="s">
        <v>119</v>
      </c>
      <c r="C188" s="1">
        <v>1</v>
      </c>
      <c r="G188" s="1" t="s">
        <v>94</v>
      </c>
      <c r="H188" s="1">
        <v>4</v>
      </c>
    </row>
    <row r="189" spans="2:8" ht="15.75" hidden="1" customHeight="1" x14ac:dyDescent="0.25">
      <c r="B189" s="1" t="s">
        <v>113</v>
      </c>
      <c r="C189" s="1">
        <v>1</v>
      </c>
      <c r="G189" s="1" t="s">
        <v>139</v>
      </c>
      <c r="H189" s="1">
        <v>4</v>
      </c>
    </row>
    <row r="190" spans="2:8" ht="15.75" hidden="1" customHeight="1" x14ac:dyDescent="0.25">
      <c r="B190" s="1" t="s">
        <v>110</v>
      </c>
      <c r="C190" s="1">
        <v>1</v>
      </c>
      <c r="G190" s="1" t="s">
        <v>87</v>
      </c>
      <c r="H190" s="1">
        <v>3</v>
      </c>
    </row>
    <row r="191" spans="2:8" ht="15.75" hidden="1" customHeight="1" x14ac:dyDescent="0.25">
      <c r="B191" s="1" t="s">
        <v>66</v>
      </c>
      <c r="C191" s="1">
        <v>0.61929999999999996</v>
      </c>
      <c r="G191" s="1" t="s">
        <v>110</v>
      </c>
      <c r="H191" s="1">
        <v>2</v>
      </c>
    </row>
    <row r="192" spans="2:8" ht="15.75" hidden="1" customHeight="1" x14ac:dyDescent="0.25">
      <c r="B192" s="1" t="s">
        <v>50</v>
      </c>
      <c r="C192" s="1">
        <v>0.58360000000000001</v>
      </c>
      <c r="G192" s="1" t="s">
        <v>159</v>
      </c>
      <c r="H192" s="1">
        <v>2</v>
      </c>
    </row>
    <row r="193" spans="2:8" ht="15.75" hidden="1" customHeight="1" x14ac:dyDescent="0.25">
      <c r="B193" s="1" t="s">
        <v>111</v>
      </c>
      <c r="C193" s="1">
        <v>0.5796</v>
      </c>
      <c r="G193" s="1" t="s">
        <v>49</v>
      </c>
      <c r="H193" s="1">
        <v>1</v>
      </c>
    </row>
    <row r="194" spans="2:8" ht="15.75" hidden="1" customHeight="1" x14ac:dyDescent="0.25">
      <c r="B194" s="1" t="s">
        <v>159</v>
      </c>
      <c r="C194" s="1">
        <v>0.47770000000000001</v>
      </c>
      <c r="G194" s="1" t="s">
        <v>113</v>
      </c>
      <c r="H194" s="1">
        <v>1</v>
      </c>
    </row>
    <row r="195" spans="2:8" ht="15.75" hidden="1" customHeight="1" x14ac:dyDescent="0.25">
      <c r="B195" s="1" t="s">
        <v>94</v>
      </c>
      <c r="C195" s="1">
        <v>0.43780000000000002</v>
      </c>
      <c r="G195" s="1" t="s">
        <v>119</v>
      </c>
      <c r="H195" s="1">
        <v>1</v>
      </c>
    </row>
    <row r="196" spans="2:8" ht="15.75" hidden="1" customHeight="1" x14ac:dyDescent="0.25">
      <c r="B196" s="1" t="s">
        <v>160</v>
      </c>
      <c r="C196" s="1">
        <v>0.35970000000000002</v>
      </c>
      <c r="G196" s="1" t="s">
        <v>120</v>
      </c>
      <c r="H196" s="1">
        <v>1</v>
      </c>
    </row>
    <row r="197" spans="2:8" ht="15.75" hidden="1" customHeight="1" x14ac:dyDescent="0.25">
      <c r="B197" s="1" t="s">
        <v>67</v>
      </c>
      <c r="C197" s="1">
        <v>0.33090000000000003</v>
      </c>
      <c r="G197" s="1" t="s">
        <v>47</v>
      </c>
      <c r="H197" s="1">
        <v>0.93240000000000001</v>
      </c>
    </row>
    <row r="198" spans="2:8" ht="15.75" hidden="1" customHeight="1" x14ac:dyDescent="0.25">
      <c r="B198" s="1" t="s">
        <v>95</v>
      </c>
      <c r="C198" s="1">
        <v>0.31919999999999998</v>
      </c>
      <c r="G198" s="1" t="s">
        <v>111</v>
      </c>
      <c r="H198" s="1">
        <v>0.62890000000000001</v>
      </c>
    </row>
    <row r="199" spans="2:8" ht="15.75" hidden="1" customHeight="1" x14ac:dyDescent="0.25">
      <c r="B199" s="1" t="s">
        <v>64</v>
      </c>
      <c r="C199" s="1">
        <v>0.27110000000000001</v>
      </c>
      <c r="G199" s="1" t="s">
        <v>64</v>
      </c>
      <c r="H199" s="1">
        <v>0.46860000000000002</v>
      </c>
    </row>
    <row r="200" spans="2:8" ht="15.75" hidden="1" customHeight="1" x14ac:dyDescent="0.25">
      <c r="B200" s="1" t="s">
        <v>120</v>
      </c>
      <c r="C200" s="1">
        <v>0.18959999999999999</v>
      </c>
      <c r="G200" s="1" t="s">
        <v>148</v>
      </c>
      <c r="H200" s="1">
        <v>0.42380000000000001</v>
      </c>
    </row>
    <row r="201" spans="2:8" ht="15.75" hidden="1" customHeight="1" x14ac:dyDescent="0.25">
      <c r="B201" s="1" t="s">
        <v>115</v>
      </c>
      <c r="C201" s="1">
        <v>0.18029999999999999</v>
      </c>
      <c r="G201" s="1" t="s">
        <v>66</v>
      </c>
      <c r="H201" s="1">
        <v>0.41060000000000002</v>
      </c>
    </row>
    <row r="202" spans="2:8" ht="15.75" hidden="1" customHeight="1" x14ac:dyDescent="0.25">
      <c r="B202" s="1" t="s">
        <v>149</v>
      </c>
      <c r="C202" s="1">
        <v>0.1079</v>
      </c>
      <c r="G202" s="1" t="s">
        <v>95</v>
      </c>
      <c r="H202" s="1">
        <v>0.37709999999999999</v>
      </c>
    </row>
    <row r="203" spans="2:8" ht="15.75" hidden="1" customHeight="1" x14ac:dyDescent="0.25">
      <c r="B203" s="1" t="s">
        <v>47</v>
      </c>
      <c r="C203" s="1">
        <v>8.6400000000000005E-2</v>
      </c>
      <c r="G203" s="1" t="s">
        <v>67</v>
      </c>
      <c r="H203" s="1">
        <v>0.3236</v>
      </c>
    </row>
    <row r="204" spans="2:8" ht="15.75" hidden="1" customHeight="1" x14ac:dyDescent="0.25">
      <c r="B204" s="1" t="s">
        <v>148</v>
      </c>
      <c r="C204" s="1">
        <v>6.6299999999999998E-2</v>
      </c>
      <c r="G204" s="1" t="s">
        <v>115</v>
      </c>
      <c r="H204" s="1">
        <v>0.1147</v>
      </c>
    </row>
    <row r="205" spans="2:8" ht="15.75" hidden="1" customHeight="1" x14ac:dyDescent="0.25">
      <c r="B205" s="1" t="s">
        <v>49</v>
      </c>
      <c r="C205" s="1">
        <v>4.3499999999999997E-2</v>
      </c>
      <c r="G205" s="1" t="s">
        <v>149</v>
      </c>
      <c r="H205" s="1">
        <v>9.1999999999999998E-2</v>
      </c>
    </row>
    <row r="206" spans="2:8" ht="15.75" hidden="1" customHeight="1" x14ac:dyDescent="0.25"/>
    <row r="207" spans="2:8" ht="15.75" hidden="1" customHeight="1" x14ac:dyDescent="0.25">
      <c r="B207" s="1" t="s">
        <v>200</v>
      </c>
      <c r="C207" s="1">
        <v>2002010</v>
      </c>
      <c r="G207" s="1" t="s">
        <v>200</v>
      </c>
      <c r="H207" s="1">
        <v>2594480</v>
      </c>
    </row>
    <row r="208" spans="2:8" ht="15.75" hidden="1" customHeight="1" x14ac:dyDescent="0.25">
      <c r="B208" s="1" t="s">
        <v>196</v>
      </c>
      <c r="C208" s="1">
        <v>1999540</v>
      </c>
      <c r="G208" s="1" t="s">
        <v>9</v>
      </c>
      <c r="H208" s="1">
        <v>0</v>
      </c>
    </row>
    <row r="209" spans="2:8" ht="15.75" hidden="1" customHeight="1" x14ac:dyDescent="0.25">
      <c r="B209" s="1" t="s">
        <v>199</v>
      </c>
      <c r="C209" s="1">
        <v>1854320</v>
      </c>
      <c r="G209" s="1" t="s">
        <v>196</v>
      </c>
      <c r="H209" s="1">
        <v>2585270</v>
      </c>
    </row>
    <row r="210" spans="2:8" ht="15.75" hidden="1" customHeight="1" x14ac:dyDescent="0.25">
      <c r="B210" s="1" t="s">
        <v>208</v>
      </c>
      <c r="C210" s="1">
        <v>1852900</v>
      </c>
      <c r="G210" s="1" t="s">
        <v>197</v>
      </c>
      <c r="H210" s="1">
        <v>3086.37</v>
      </c>
    </row>
    <row r="211" spans="2:8" ht="15.75" hidden="1" customHeight="1" x14ac:dyDescent="0.25">
      <c r="B211" s="1" t="s">
        <v>204</v>
      </c>
      <c r="C211" s="1">
        <v>1363650</v>
      </c>
      <c r="G211" s="1" t="s">
        <v>198</v>
      </c>
      <c r="H211" s="1">
        <v>1149300</v>
      </c>
    </row>
    <row r="212" spans="2:8" ht="15.75" hidden="1" customHeight="1" x14ac:dyDescent="0.25">
      <c r="B212" s="1" t="s">
        <v>198</v>
      </c>
      <c r="C212" s="1">
        <v>1019520</v>
      </c>
      <c r="G212" s="1" t="s">
        <v>199</v>
      </c>
      <c r="H212" s="1">
        <v>2332270</v>
      </c>
    </row>
    <row r="213" spans="2:8" ht="15.75" hidden="1" customHeight="1" x14ac:dyDescent="0.25">
      <c r="B213" s="1" t="s">
        <v>209</v>
      </c>
      <c r="C213" s="1">
        <v>486217</v>
      </c>
      <c r="G213" s="1" t="s">
        <v>201</v>
      </c>
      <c r="H213" s="1">
        <v>201373</v>
      </c>
    </row>
    <row r="214" spans="2:8" ht="15.75" hidden="1" customHeight="1" x14ac:dyDescent="0.25">
      <c r="B214" s="1" t="s">
        <v>201</v>
      </c>
      <c r="C214" s="1">
        <v>90181.4</v>
      </c>
      <c r="G214" s="1" t="s">
        <v>202</v>
      </c>
      <c r="H214" s="1">
        <v>16822.400000000001</v>
      </c>
    </row>
    <row r="215" spans="2:8" ht="15.75" hidden="1" customHeight="1" x14ac:dyDescent="0.25">
      <c r="B215" s="1" t="s">
        <v>207</v>
      </c>
      <c r="C215" s="1">
        <v>71992</v>
      </c>
      <c r="G215" s="1" t="s">
        <v>203</v>
      </c>
      <c r="H215" s="1">
        <v>61511</v>
      </c>
    </row>
    <row r="216" spans="2:8" ht="15.75" hidden="1" customHeight="1" x14ac:dyDescent="0.25">
      <c r="B216" s="1" t="s">
        <v>205</v>
      </c>
      <c r="C216" s="1">
        <v>53594</v>
      </c>
      <c r="G216" s="1" t="s">
        <v>204</v>
      </c>
      <c r="H216" s="1">
        <v>1596790</v>
      </c>
    </row>
    <row r="217" spans="2:8" ht="15.75" hidden="1" customHeight="1" x14ac:dyDescent="0.25">
      <c r="B217" s="1" t="s">
        <v>203</v>
      </c>
      <c r="C217" s="1">
        <v>18189.400000000001</v>
      </c>
      <c r="G217" s="1" t="s">
        <v>205</v>
      </c>
      <c r="H217" s="1">
        <v>45989</v>
      </c>
    </row>
    <row r="218" spans="2:8" ht="15.75" hidden="1" customHeight="1" x14ac:dyDescent="0.25">
      <c r="B218" s="1" t="s">
        <v>197</v>
      </c>
      <c r="C218" s="1">
        <v>5289.64</v>
      </c>
      <c r="G218" s="1" t="s">
        <v>206</v>
      </c>
      <c r="H218" s="1">
        <v>10522</v>
      </c>
    </row>
    <row r="219" spans="2:8" ht="15.75" hidden="1" customHeight="1" x14ac:dyDescent="0.25">
      <c r="B219" s="1" t="s">
        <v>206</v>
      </c>
      <c r="C219" s="1">
        <v>4864</v>
      </c>
      <c r="G219" s="1" t="s">
        <v>207</v>
      </c>
      <c r="H219" s="1">
        <v>139862</v>
      </c>
    </row>
    <row r="220" spans="2:8" ht="15.75" hidden="1" customHeight="1" x14ac:dyDescent="0.25">
      <c r="B220" s="1" t="s">
        <v>202</v>
      </c>
      <c r="C220" s="1">
        <v>4169.6099999999997</v>
      </c>
      <c r="G220" s="1" t="s">
        <v>208</v>
      </c>
      <c r="H220" s="1">
        <v>2326670</v>
      </c>
    </row>
    <row r="221" spans="2:8" ht="15.75" hidden="1" customHeight="1" x14ac:dyDescent="0.25">
      <c r="B221" s="1" t="s">
        <v>9</v>
      </c>
      <c r="C221" s="1">
        <v>0</v>
      </c>
      <c r="G221" s="1" t="s">
        <v>209</v>
      </c>
      <c r="H221" s="1">
        <v>726436</v>
      </c>
    </row>
    <row r="222" spans="2:8" ht="15.75" hidden="1" customHeight="1" x14ac:dyDescent="0.25"/>
  </sheetData>
  <sheetProtection algorithmName="SHA-512" hashValue="KgLIOQ4H7v1mWvbrgKNx3P2CkDvgzUDn3gUcNI0oLPalJ9CzoRXZqK33LMGJXfqtUpT0L4+rjmU0z1fLNgAVnA==" saltValue="NpZdx0/iE2Upyz51MzKj5w==" spinCount="100000" sheet="1" scenarios="1"/>
  <mergeCells count="2">
    <mergeCell ref="A1:X2"/>
    <mergeCell ref="Y1:AA1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P51"/>
  <sheetViews>
    <sheetView showGridLines="0" showRowColHeaders="0" zoomScale="70" zoomScaleNormal="70" workbookViewId="0">
      <selection sqref="A1:D1"/>
    </sheetView>
  </sheetViews>
  <sheetFormatPr defaultRowHeight="15.75" x14ac:dyDescent="0.25"/>
  <cols>
    <col min="1" max="2" width="9" style="31"/>
    <col min="3" max="3" width="11.25" style="31" bestFit="1" customWidth="1"/>
    <col min="4" max="16384" width="9" style="31"/>
  </cols>
  <sheetData>
    <row r="1" spans="1:16" ht="15.75" customHeight="1" x14ac:dyDescent="0.25">
      <c r="A1" s="35"/>
      <c r="B1" s="35"/>
      <c r="C1" s="35"/>
      <c r="D1" s="35"/>
      <c r="E1" s="35"/>
      <c r="F1" s="35"/>
      <c r="G1" s="35"/>
      <c r="H1" s="35"/>
      <c r="I1" s="35"/>
      <c r="J1" s="35"/>
      <c r="K1" s="79" t="s">
        <v>305</v>
      </c>
      <c r="L1" s="79"/>
      <c r="M1" s="35"/>
      <c r="N1" s="35"/>
      <c r="O1" s="35"/>
      <c r="P1" s="35"/>
    </row>
    <row r="2" spans="1:16" x14ac:dyDescent="0.25">
      <c r="K2" s="79"/>
      <c r="L2" s="79"/>
    </row>
    <row r="3" spans="1:16" x14ac:dyDescent="0.25">
      <c r="K3" s="79"/>
      <c r="L3" s="79"/>
    </row>
    <row r="4" spans="1:16" x14ac:dyDescent="0.25">
      <c r="K4" s="79"/>
      <c r="L4" s="79"/>
    </row>
    <row r="5" spans="1:16" x14ac:dyDescent="0.25">
      <c r="K5" s="79"/>
      <c r="L5" s="79"/>
    </row>
    <row r="6" spans="1:16" x14ac:dyDescent="0.25">
      <c r="K6" s="79"/>
      <c r="L6" s="79"/>
    </row>
    <row r="33" spans="1:4" x14ac:dyDescent="0.25">
      <c r="A33" s="34" t="s">
        <v>226</v>
      </c>
    </row>
    <row r="38" spans="1:4" hidden="1" x14ac:dyDescent="0.25"/>
    <row r="39" spans="1:4" hidden="1" x14ac:dyDescent="0.25">
      <c r="A39" s="31" t="s">
        <v>228</v>
      </c>
      <c r="B39" s="31" t="s">
        <v>227</v>
      </c>
    </row>
    <row r="40" spans="1:4" hidden="1" x14ac:dyDescent="0.25">
      <c r="A40" s="31" t="s">
        <v>181</v>
      </c>
      <c r="B40" s="31">
        <v>1596790</v>
      </c>
      <c r="C40" s="37">
        <f t="shared" ref="C40:C49" si="0">(IF(ISNUMBER(B40),(IF(B40&lt;100,"&lt;100",IF(B40&lt;200,"&lt;200",IF(B40&lt;500,"&lt;500",IF(B40&lt;1000,"&lt;1,000",IF(B40&lt;10000,(ROUND(B40,-2)),IF(B40&lt;100000,(ROUND(B40,-3)),IF(B40&lt;1000000,(ROUND(B40,-4)),IF(B40&gt;=1000000,(ROUND(B40,-5))))))))))),"-"))</f>
        <v>1600000</v>
      </c>
      <c r="D40" s="46">
        <f t="shared" ref="D40:D47" si="1">B40/$B$49</f>
        <v>0.61390915871465812</v>
      </c>
    </row>
    <row r="41" spans="1:4" hidden="1" x14ac:dyDescent="0.25">
      <c r="A41" s="31" t="s">
        <v>182</v>
      </c>
      <c r="B41" s="31">
        <v>726436</v>
      </c>
      <c r="C41" s="37">
        <f t="shared" si="0"/>
        <v>730000</v>
      </c>
      <c r="D41" s="46">
        <f t="shared" si="1"/>
        <v>0.27928889435682924</v>
      </c>
    </row>
    <row r="42" spans="1:4" hidden="1" x14ac:dyDescent="0.25">
      <c r="A42" s="31" t="s">
        <v>185</v>
      </c>
      <c r="B42" s="31">
        <v>139862</v>
      </c>
      <c r="C42" s="37">
        <f t="shared" si="0"/>
        <v>140000</v>
      </c>
      <c r="D42" s="46">
        <f t="shared" si="1"/>
        <v>5.3771981761001453E-2</v>
      </c>
    </row>
    <row r="43" spans="1:4" hidden="1" x14ac:dyDescent="0.25">
      <c r="A43" s="31" t="s">
        <v>184</v>
      </c>
      <c r="B43" s="31">
        <v>61511</v>
      </c>
      <c r="C43" s="37">
        <f t="shared" si="0"/>
        <v>62000</v>
      </c>
      <c r="D43" s="46">
        <f t="shared" si="1"/>
        <v>2.3648799317190949E-2</v>
      </c>
    </row>
    <row r="44" spans="1:4" hidden="1" x14ac:dyDescent="0.25">
      <c r="A44" s="31" t="s">
        <v>186</v>
      </c>
      <c r="B44" s="31">
        <v>45989</v>
      </c>
      <c r="C44" s="37">
        <f t="shared" si="0"/>
        <v>46000</v>
      </c>
      <c r="D44" s="46">
        <f t="shared" si="1"/>
        <v>1.7681140475659548E-2</v>
      </c>
    </row>
    <row r="45" spans="1:4" hidden="1" x14ac:dyDescent="0.25">
      <c r="A45" s="31" t="s">
        <v>187</v>
      </c>
      <c r="B45" s="31">
        <v>16822.400000000001</v>
      </c>
      <c r="C45" s="37">
        <f t="shared" si="0"/>
        <v>17000</v>
      </c>
      <c r="D45" s="46">
        <f t="shared" si="1"/>
        <v>6.467616550430216E-3</v>
      </c>
    </row>
    <row r="46" spans="1:4" hidden="1" x14ac:dyDescent="0.25">
      <c r="A46" s="31" t="s">
        <v>183</v>
      </c>
      <c r="B46" s="31">
        <v>10522</v>
      </c>
      <c r="C46" s="37">
        <f t="shared" si="0"/>
        <v>11000</v>
      </c>
      <c r="D46" s="46">
        <f t="shared" si="1"/>
        <v>4.0453360604685851E-3</v>
      </c>
    </row>
    <row r="47" spans="1:4" hidden="1" x14ac:dyDescent="0.25">
      <c r="A47" s="31" t="s">
        <v>288</v>
      </c>
      <c r="B47" s="31">
        <v>3086.37</v>
      </c>
      <c r="C47" s="37">
        <f t="shared" si="0"/>
        <v>3100</v>
      </c>
      <c r="D47" s="46">
        <f t="shared" si="1"/>
        <v>1.1865998723577674E-3</v>
      </c>
    </row>
    <row r="48" spans="1:4" hidden="1" x14ac:dyDescent="0.25">
      <c r="C48" s="37"/>
    </row>
    <row r="49" spans="1:4" hidden="1" x14ac:dyDescent="0.25">
      <c r="A49" s="31" t="s">
        <v>11</v>
      </c>
      <c r="B49" s="31">
        <v>2601020</v>
      </c>
      <c r="C49" s="37">
        <f t="shared" si="0"/>
        <v>2600000</v>
      </c>
      <c r="D49" s="46">
        <f>B49/$B$49</f>
        <v>1</v>
      </c>
    </row>
    <row r="50" spans="1:4" hidden="1" x14ac:dyDescent="0.25"/>
    <row r="51" spans="1:4" hidden="1" x14ac:dyDescent="0.25"/>
  </sheetData>
  <sheetProtection algorithmName="SHA-512" hashValue="ves7HwCHqR/DK1wDs8NyXdJTJbRXsQAnYbAhVpJiYPaSgofLjsNkbpWpBVW/tkba8ZASbaB2LEdF3h+TcBAivQ==" saltValue="apQuKQJpFzM07U5xKXVUDA==" spinCount="100000" sheet="1" scenarios="1"/>
  <mergeCells count="1">
    <mergeCell ref="K1:L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61"/>
  <sheetViews>
    <sheetView showGridLines="0" showRowColHeaders="0" zoomScale="70" zoomScaleNormal="70" workbookViewId="0">
      <selection sqref="A1:D1"/>
    </sheetView>
  </sheetViews>
  <sheetFormatPr defaultRowHeight="15.75" x14ac:dyDescent="0.25"/>
  <cols>
    <col min="1" max="2" width="9" style="31"/>
    <col min="3" max="3" width="10.125" style="31" bestFit="1" customWidth="1"/>
    <col min="4" max="16384" width="9" style="31"/>
  </cols>
  <sheetData>
    <row r="1" spans="1:16" ht="15.75" customHeight="1" x14ac:dyDescent="0.25">
      <c r="A1" s="35"/>
      <c r="B1" s="35"/>
      <c r="C1" s="35"/>
      <c r="D1" s="35"/>
      <c r="E1" s="35"/>
      <c r="F1" s="35"/>
      <c r="G1" s="35"/>
      <c r="H1" s="35"/>
      <c r="I1" s="35"/>
      <c r="J1" s="35"/>
      <c r="O1" s="35"/>
      <c r="P1" s="35"/>
    </row>
    <row r="36" spans="1:4" x14ac:dyDescent="0.25">
      <c r="A36" s="34" t="s">
        <v>226</v>
      </c>
    </row>
    <row r="37" spans="1:4" x14ac:dyDescent="0.25">
      <c r="A37" s="34"/>
    </row>
    <row r="39" spans="1:4" hidden="1" x14ac:dyDescent="0.25">
      <c r="A39" s="31" t="s">
        <v>228</v>
      </c>
      <c r="B39" s="31" t="s">
        <v>227</v>
      </c>
    </row>
    <row r="40" spans="1:4" hidden="1" x14ac:dyDescent="0.25">
      <c r="A40" s="31" t="s">
        <v>165</v>
      </c>
      <c r="B40" s="31">
        <v>6759</v>
      </c>
      <c r="C40" s="71">
        <f t="shared" ref="C40:C59" si="0">(IF(ISNUMBER(B40),(IF(B40&lt;100,"&lt;100",IF(B40&lt;200,"&lt;200",IF(B40&lt;500,"&lt;500",IF(B40&lt;1000,"&lt;1,000",IF(B40&lt;10000,(ROUND(B40,-2)),IF(B40&lt;100000,(ROUND(B40,-3)),IF(B40&lt;1000000,(ROUND(B40,-4)),IF(B40&gt;=1000000,(ROUND(B40,-5))))))))))),"-"))</f>
        <v>6800</v>
      </c>
      <c r="D40" s="46">
        <f t="shared" ref="D40:D59" si="1">B40/$B$61</f>
        <v>0.40178571428571425</v>
      </c>
    </row>
    <row r="41" spans="1:4" hidden="1" x14ac:dyDescent="0.25">
      <c r="A41" s="31" t="s">
        <v>142</v>
      </c>
      <c r="B41" s="31">
        <v>5378</v>
      </c>
      <c r="C41" s="71">
        <f t="shared" si="0"/>
        <v>5400</v>
      </c>
      <c r="D41" s="46">
        <f t="shared" si="1"/>
        <v>0.31969279056496097</v>
      </c>
    </row>
    <row r="42" spans="1:4" hidden="1" x14ac:dyDescent="0.25">
      <c r="A42" s="31" t="s">
        <v>169</v>
      </c>
      <c r="B42" s="31">
        <v>1982</v>
      </c>
      <c r="C42" s="71">
        <f t="shared" si="0"/>
        <v>2000</v>
      </c>
      <c r="D42" s="46">
        <f t="shared" si="1"/>
        <v>0.11781909834506371</v>
      </c>
    </row>
    <row r="43" spans="1:4" hidden="1" x14ac:dyDescent="0.25">
      <c r="A43" s="31" t="s">
        <v>157</v>
      </c>
      <c r="B43" s="31">
        <v>1069</v>
      </c>
      <c r="C43" s="71">
        <f t="shared" si="0"/>
        <v>1100</v>
      </c>
      <c r="D43" s="46">
        <f t="shared" si="1"/>
        <v>6.3546224082176139E-2</v>
      </c>
    </row>
    <row r="44" spans="1:4" hidden="1" x14ac:dyDescent="0.25">
      <c r="A44" s="31" t="s">
        <v>104</v>
      </c>
      <c r="B44" s="31">
        <v>450</v>
      </c>
      <c r="C44" s="71" t="str">
        <f t="shared" si="0"/>
        <v>&lt;500</v>
      </c>
      <c r="D44" s="46">
        <f t="shared" si="1"/>
        <v>2.6750047555640095E-2</v>
      </c>
    </row>
    <row r="45" spans="1:4" hidden="1" x14ac:dyDescent="0.25">
      <c r="A45" s="31" t="s">
        <v>105</v>
      </c>
      <c r="B45" s="31">
        <v>393</v>
      </c>
      <c r="C45" s="71" t="str">
        <f t="shared" si="0"/>
        <v>&lt;500</v>
      </c>
      <c r="D45" s="46">
        <f t="shared" si="1"/>
        <v>2.3361708198592353E-2</v>
      </c>
    </row>
    <row r="46" spans="1:4" hidden="1" x14ac:dyDescent="0.25">
      <c r="A46" s="31" t="s">
        <v>140</v>
      </c>
      <c r="B46" s="31">
        <v>148</v>
      </c>
      <c r="C46" s="71" t="str">
        <f t="shared" si="0"/>
        <v>&lt;200</v>
      </c>
      <c r="D46" s="46">
        <f t="shared" si="1"/>
        <v>8.7977934182994089E-3</v>
      </c>
    </row>
    <row r="47" spans="1:4" hidden="1" x14ac:dyDescent="0.25">
      <c r="A47" s="31" t="s">
        <v>141</v>
      </c>
      <c r="B47" s="31">
        <v>142</v>
      </c>
      <c r="C47" s="71" t="str">
        <f t="shared" si="0"/>
        <v>&lt;200</v>
      </c>
      <c r="D47" s="46">
        <f t="shared" si="1"/>
        <v>8.441126117557542E-3</v>
      </c>
    </row>
    <row r="48" spans="1:4" hidden="1" x14ac:dyDescent="0.25">
      <c r="A48" s="31" t="s">
        <v>37</v>
      </c>
      <c r="B48" s="31">
        <v>132</v>
      </c>
      <c r="C48" s="71" t="str">
        <f t="shared" si="0"/>
        <v>&lt;200</v>
      </c>
      <c r="D48" s="46">
        <f t="shared" si="1"/>
        <v>7.8466806163210948E-3</v>
      </c>
    </row>
    <row r="49" spans="1:4" hidden="1" x14ac:dyDescent="0.25">
      <c r="A49" s="31" t="s">
        <v>164</v>
      </c>
      <c r="B49" s="31">
        <v>120</v>
      </c>
      <c r="C49" s="71" t="str">
        <f t="shared" si="0"/>
        <v>&lt;200</v>
      </c>
      <c r="D49" s="46">
        <f t="shared" si="1"/>
        <v>7.1333460148373593E-3</v>
      </c>
    </row>
    <row r="50" spans="1:4" hidden="1" x14ac:dyDescent="0.25">
      <c r="A50" s="31" t="s">
        <v>41</v>
      </c>
      <c r="B50" s="31">
        <v>99</v>
      </c>
      <c r="C50" s="71" t="str">
        <f t="shared" si="0"/>
        <v>&lt;100</v>
      </c>
      <c r="D50" s="46">
        <f t="shared" si="1"/>
        <v>5.8850104622408216E-3</v>
      </c>
    </row>
    <row r="51" spans="1:4" hidden="1" x14ac:dyDescent="0.25">
      <c r="A51" s="31" t="s">
        <v>84</v>
      </c>
      <c r="B51" s="31">
        <v>63</v>
      </c>
      <c r="C51" s="71" t="str">
        <f t="shared" si="0"/>
        <v>&lt;100</v>
      </c>
      <c r="D51" s="46">
        <f t="shared" si="1"/>
        <v>3.7450066577896135E-3</v>
      </c>
    </row>
    <row r="52" spans="1:4" hidden="1" x14ac:dyDescent="0.25">
      <c r="A52" s="31" t="s">
        <v>34</v>
      </c>
      <c r="B52" s="31">
        <v>42</v>
      </c>
      <c r="C52" s="71" t="str">
        <f t="shared" si="0"/>
        <v>&lt;100</v>
      </c>
      <c r="D52" s="46">
        <f t="shared" si="1"/>
        <v>2.4966711051930758E-3</v>
      </c>
    </row>
    <row r="53" spans="1:4" hidden="1" x14ac:dyDescent="0.25">
      <c r="A53" s="31" t="s">
        <v>31</v>
      </c>
      <c r="B53" s="31">
        <v>24</v>
      </c>
      <c r="C53" s="71" t="str">
        <f t="shared" si="0"/>
        <v>&lt;100</v>
      </c>
      <c r="D53" s="46">
        <f t="shared" si="1"/>
        <v>1.4266692029674718E-3</v>
      </c>
    </row>
    <row r="54" spans="1:4" hidden="1" x14ac:dyDescent="0.25">
      <c r="A54" s="31" t="s">
        <v>145</v>
      </c>
      <c r="B54" s="31">
        <v>11</v>
      </c>
      <c r="C54" s="71" t="str">
        <f t="shared" si="0"/>
        <v>&lt;100</v>
      </c>
      <c r="D54" s="46">
        <f t="shared" si="1"/>
        <v>6.5389005136009127E-4</v>
      </c>
    </row>
    <row r="55" spans="1:4" hidden="1" x14ac:dyDescent="0.25">
      <c r="A55" s="31" t="s">
        <v>50</v>
      </c>
      <c r="B55" s="31">
        <v>6</v>
      </c>
      <c r="C55" s="71" t="str">
        <f t="shared" si="0"/>
        <v>&lt;100</v>
      </c>
      <c r="D55" s="46">
        <f t="shared" si="1"/>
        <v>3.5666730074186795E-4</v>
      </c>
    </row>
    <row r="56" spans="1:4" hidden="1" x14ac:dyDescent="0.25">
      <c r="A56" s="31" t="s">
        <v>159</v>
      </c>
      <c r="B56" s="31">
        <v>2</v>
      </c>
      <c r="C56" s="71" t="str">
        <f t="shared" si="0"/>
        <v>&lt;100</v>
      </c>
      <c r="D56" s="46">
        <f t="shared" si="1"/>
        <v>1.1888910024728932E-4</v>
      </c>
    </row>
    <row r="57" spans="1:4" hidden="1" x14ac:dyDescent="0.25">
      <c r="A57" s="31" t="s">
        <v>120</v>
      </c>
      <c r="B57" s="31">
        <v>1</v>
      </c>
      <c r="C57" s="71" t="str">
        <f t="shared" si="0"/>
        <v>&lt;100</v>
      </c>
      <c r="D57" s="46">
        <f t="shared" si="1"/>
        <v>5.9444550123644659E-5</v>
      </c>
    </row>
    <row r="58" spans="1:4" hidden="1" x14ac:dyDescent="0.25">
      <c r="A58" s="31" t="s">
        <v>47</v>
      </c>
      <c r="B58" s="31">
        <v>0.93240000000000001</v>
      </c>
      <c r="C58" s="71" t="str">
        <f t="shared" si="0"/>
        <v>&lt;100</v>
      </c>
      <c r="D58" s="46">
        <f t="shared" si="1"/>
        <v>5.5426098535286282E-5</v>
      </c>
    </row>
    <row r="59" spans="1:4" hidden="1" x14ac:dyDescent="0.25">
      <c r="A59" s="31" t="s">
        <v>64</v>
      </c>
      <c r="B59" s="31">
        <v>0.46860000000000002</v>
      </c>
      <c r="C59" s="71" t="str">
        <f t="shared" si="0"/>
        <v>&lt;100</v>
      </c>
      <c r="D59" s="46">
        <f t="shared" si="1"/>
        <v>2.7855716187939889E-5</v>
      </c>
    </row>
    <row r="60" spans="1:4" hidden="1" x14ac:dyDescent="0.25"/>
    <row r="61" spans="1:4" hidden="1" x14ac:dyDescent="0.25">
      <c r="A61" s="31" t="s">
        <v>187</v>
      </c>
      <c r="B61" s="31">
        <v>16822.400000000001</v>
      </c>
      <c r="C61" s="71">
        <f t="shared" ref="C61" si="2">(IF(ISNUMBER(B61),(IF(B61&lt;100,"&lt;100",IF(B61&lt;200,"&lt;200",IF(B61&lt;500,"&lt;500",IF(B61&lt;1000,"&lt;1,000",IF(B61&lt;10000,(ROUND(B61,-2)),IF(B61&lt;100000,(ROUND(B61,-3)),IF(B61&lt;1000000,(ROUND(B61,-4)),IF(B61&gt;=1000000,(ROUND(B61,-5))))))))))),"-"))</f>
        <v>17000</v>
      </c>
      <c r="D61" s="46">
        <f>B61/$B$61</f>
        <v>1</v>
      </c>
    </row>
  </sheetData>
  <sheetProtection algorithmName="SHA-512" hashValue="DP0DI98B1tHsCK4SSlV1uyAECY0uu8xpHQDxUUu1iioLAINvm/OTsoUFz5Fvzkjtu/uE4Oq2TbC+5tcE/FfhYw==" saltValue="oY9SZHpPTmvB0/7ZysIdVw==" spinCount="100000" sheet="1" scenarios="1"/>
  <sortState ref="A39:D59">
    <sortCondition descending="1" ref="B40"/>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233"/>
  <sheetViews>
    <sheetView showGridLines="0" showRowColHeaders="0" topLeftCell="B1" zoomScale="70" zoomScaleNormal="70" workbookViewId="0">
      <selection activeCell="B1" sqref="B1:Y1"/>
    </sheetView>
  </sheetViews>
  <sheetFormatPr defaultRowHeight="15.75" x14ac:dyDescent="0.25"/>
  <cols>
    <col min="1" max="1" width="2.875" style="31" hidden="1" customWidth="1"/>
    <col min="2" max="2" width="9" style="31"/>
    <col min="3" max="3" width="10.125" style="31" bestFit="1" customWidth="1"/>
    <col min="4" max="4" width="9" style="31"/>
    <col min="5" max="5" width="10.75" style="31" bestFit="1" customWidth="1"/>
    <col min="6" max="15" width="9" style="31"/>
    <col min="16" max="16" width="8.5" style="31" customWidth="1"/>
    <col min="17" max="17" width="10.75" style="31" bestFit="1" customWidth="1"/>
    <col min="18" max="19" width="9" style="31"/>
    <col min="20" max="20" width="9.5" style="31" bestFit="1" customWidth="1"/>
    <col min="21" max="16384" width="9" style="31"/>
  </cols>
  <sheetData>
    <row r="1" spans="2:29" ht="21" customHeight="1" x14ac:dyDescent="0.35">
      <c r="B1" s="80" t="s">
        <v>322</v>
      </c>
      <c r="C1" s="80"/>
      <c r="D1" s="80"/>
      <c r="E1" s="80"/>
      <c r="F1" s="80"/>
      <c r="G1" s="80"/>
      <c r="H1" s="80"/>
      <c r="I1" s="80"/>
      <c r="J1" s="80"/>
      <c r="K1" s="80"/>
      <c r="L1" s="80"/>
      <c r="M1" s="80"/>
      <c r="N1" s="80"/>
      <c r="O1" s="80"/>
      <c r="P1" s="80"/>
      <c r="Q1" s="80"/>
      <c r="R1" s="80"/>
      <c r="S1" s="80"/>
      <c r="T1" s="80"/>
      <c r="U1" s="80"/>
      <c r="V1" s="80"/>
      <c r="W1" s="80"/>
      <c r="X1" s="80"/>
      <c r="Y1" s="80"/>
    </row>
    <row r="2" spans="2:29" ht="15.75" customHeight="1" x14ac:dyDescent="0.25">
      <c r="Y2" s="44"/>
      <c r="Z2" s="81" t="s">
        <v>312</v>
      </c>
      <c r="AA2" s="81"/>
      <c r="AB2" s="81"/>
      <c r="AC2" s="82"/>
    </row>
    <row r="3" spans="2:29" ht="15.75" customHeight="1" x14ac:dyDescent="0.25">
      <c r="Y3" s="44"/>
      <c r="Z3" s="81"/>
      <c r="AA3" s="81"/>
      <c r="AB3" s="81"/>
      <c r="AC3" s="82"/>
    </row>
    <row r="4" spans="2:29" ht="15.75" customHeight="1" x14ac:dyDescent="0.25">
      <c r="Y4" s="44"/>
      <c r="Z4" s="81"/>
      <c r="AA4" s="81"/>
      <c r="AB4" s="81"/>
      <c r="AC4" s="82"/>
    </row>
    <row r="5" spans="2:29" ht="15.75" customHeight="1" x14ac:dyDescent="0.25">
      <c r="Y5" s="44"/>
      <c r="Z5" s="81"/>
      <c r="AA5" s="81"/>
      <c r="AB5" s="81"/>
      <c r="AC5" s="82"/>
    </row>
    <row r="6" spans="2:29" ht="15.75" customHeight="1" x14ac:dyDescent="0.25">
      <c r="Y6" s="44"/>
      <c r="Z6" s="81"/>
      <c r="AA6" s="81"/>
      <c r="AB6" s="81"/>
      <c r="AC6" s="82"/>
    </row>
    <row r="7" spans="2:29" ht="15.75" customHeight="1" x14ac:dyDescent="0.25">
      <c r="Y7" s="44"/>
      <c r="Z7" s="81"/>
      <c r="AA7" s="81"/>
      <c r="AB7" s="81"/>
      <c r="AC7" s="82"/>
    </row>
    <row r="8" spans="2:29" ht="15.75" customHeight="1" x14ac:dyDescent="0.25">
      <c r="Y8" s="44"/>
      <c r="Z8" s="81"/>
      <c r="AA8" s="81"/>
      <c r="AB8" s="81"/>
      <c r="AC8" s="82"/>
    </row>
    <row r="9" spans="2:29" ht="15.75" customHeight="1" x14ac:dyDescent="0.25">
      <c r="Y9" s="44"/>
      <c r="Z9" s="81"/>
      <c r="AA9" s="81"/>
      <c r="AB9" s="81"/>
      <c r="AC9" s="82"/>
    </row>
    <row r="10" spans="2:29" ht="15.75" customHeight="1" x14ac:dyDescent="0.25">
      <c r="Y10" s="44"/>
      <c r="Z10" s="81"/>
      <c r="AA10" s="81"/>
      <c r="AB10" s="81"/>
      <c r="AC10" s="82"/>
    </row>
    <row r="11" spans="2:29" ht="15.75" customHeight="1" x14ac:dyDescent="0.25">
      <c r="Y11" s="44"/>
      <c r="Z11" s="81"/>
      <c r="AA11" s="81"/>
      <c r="AB11" s="81"/>
      <c r="AC11" s="82"/>
    </row>
    <row r="12" spans="2:29" ht="15.75" customHeight="1" x14ac:dyDescent="0.25">
      <c r="Y12" s="44"/>
      <c r="Z12" s="81"/>
      <c r="AA12" s="81"/>
      <c r="AB12" s="81"/>
      <c r="AC12" s="82"/>
    </row>
    <row r="13" spans="2:29" ht="15.75" customHeight="1" x14ac:dyDescent="0.25">
      <c r="Y13" s="44"/>
      <c r="Z13" s="81"/>
      <c r="AA13" s="81"/>
      <c r="AB13" s="81"/>
      <c r="AC13" s="82"/>
    </row>
    <row r="14" spans="2:29" x14ac:dyDescent="0.25">
      <c r="Z14" s="81"/>
      <c r="AA14" s="81"/>
      <c r="AB14" s="81"/>
      <c r="AC14" s="82"/>
    </row>
    <row r="15" spans="2:29" x14ac:dyDescent="0.25">
      <c r="Z15" s="81"/>
      <c r="AA15" s="81"/>
      <c r="AB15" s="81"/>
      <c r="AC15" s="82"/>
    </row>
    <row r="16" spans="2:29" x14ac:dyDescent="0.25">
      <c r="Z16" s="82"/>
      <c r="AA16" s="82"/>
      <c r="AB16" s="82"/>
      <c r="AC16" s="82"/>
    </row>
    <row r="17" spans="26:29" x14ac:dyDescent="0.25">
      <c r="Z17" s="82"/>
      <c r="AA17" s="82"/>
      <c r="AB17" s="82"/>
      <c r="AC17" s="82"/>
    </row>
    <row r="18" spans="26:29" x14ac:dyDescent="0.25">
      <c r="Z18" s="82"/>
      <c r="AA18" s="82"/>
      <c r="AB18" s="82"/>
      <c r="AC18" s="82"/>
    </row>
    <row r="19" spans="26:29" x14ac:dyDescent="0.25">
      <c r="Z19" s="82"/>
      <c r="AA19" s="82"/>
      <c r="AB19" s="82"/>
      <c r="AC19" s="82"/>
    </row>
    <row r="20" spans="26:29" x14ac:dyDescent="0.25">
      <c r="Z20" s="82"/>
      <c r="AA20" s="82"/>
      <c r="AB20" s="82"/>
      <c r="AC20" s="82"/>
    </row>
    <row r="21" spans="26:29" x14ac:dyDescent="0.25">
      <c r="Z21" s="82"/>
      <c r="AA21" s="82"/>
      <c r="AB21" s="82"/>
      <c r="AC21" s="82"/>
    </row>
    <row r="22" spans="26:29" x14ac:dyDescent="0.25">
      <c r="Z22" s="82"/>
      <c r="AA22" s="82"/>
      <c r="AB22" s="82"/>
      <c r="AC22" s="82"/>
    </row>
    <row r="23" spans="26:29" x14ac:dyDescent="0.25">
      <c r="Z23" s="82"/>
      <c r="AA23" s="82"/>
      <c r="AB23" s="82"/>
      <c r="AC23" s="82"/>
    </row>
    <row r="24" spans="26:29" x14ac:dyDescent="0.25">
      <c r="Z24" s="82"/>
      <c r="AA24" s="82"/>
      <c r="AB24" s="82"/>
      <c r="AC24" s="82"/>
    </row>
    <row r="25" spans="26:29" x14ac:dyDescent="0.25">
      <c r="Z25" s="82"/>
      <c r="AA25" s="82"/>
      <c r="AB25" s="82"/>
      <c r="AC25" s="82"/>
    </row>
    <row r="26" spans="26:29" x14ac:dyDescent="0.25">
      <c r="Z26" s="82"/>
      <c r="AA26" s="82"/>
      <c r="AB26" s="82"/>
      <c r="AC26" s="82"/>
    </row>
    <row r="27" spans="26:29" x14ac:dyDescent="0.25">
      <c r="Z27" s="82"/>
      <c r="AA27" s="82"/>
      <c r="AB27" s="82"/>
      <c r="AC27" s="82"/>
    </row>
    <row r="28" spans="26:29" x14ac:dyDescent="0.25">
      <c r="Z28" s="82"/>
      <c r="AA28" s="82"/>
      <c r="AB28" s="82"/>
      <c r="AC28" s="82"/>
    </row>
    <row r="29" spans="26:29" x14ac:dyDescent="0.25">
      <c r="Z29" s="82"/>
      <c r="AA29" s="82"/>
      <c r="AB29" s="82"/>
      <c r="AC29" s="82"/>
    </row>
    <row r="30" spans="26:29" x14ac:dyDescent="0.25">
      <c r="Z30" s="82"/>
      <c r="AA30" s="82"/>
      <c r="AB30" s="82"/>
      <c r="AC30" s="82"/>
    </row>
    <row r="31" spans="26:29" x14ac:dyDescent="0.25">
      <c r="Z31" s="82"/>
      <c r="AA31" s="82"/>
      <c r="AB31" s="82"/>
      <c r="AC31" s="82"/>
    </row>
    <row r="32" spans="26:29" x14ac:dyDescent="0.25">
      <c r="Z32" s="82"/>
      <c r="AA32" s="82"/>
      <c r="AB32" s="82"/>
      <c r="AC32" s="82"/>
    </row>
    <row r="33" spans="1:29" x14ac:dyDescent="0.25">
      <c r="Z33" s="82"/>
      <c r="AA33" s="82"/>
      <c r="AB33" s="82"/>
      <c r="AC33" s="82"/>
    </row>
    <row r="35" spans="1:29" ht="18.75" x14ac:dyDescent="0.25">
      <c r="A35" s="41"/>
      <c r="B35" s="41" t="s">
        <v>192</v>
      </c>
    </row>
    <row r="47" spans="1:29" hidden="1" x14ac:dyDescent="0.25"/>
    <row r="48" spans="1:29" hidden="1" x14ac:dyDescent="0.25">
      <c r="C48" s="31">
        <v>2000</v>
      </c>
    </row>
    <row r="49" spans="2:20" hidden="1" x14ac:dyDescent="0.25">
      <c r="C49" s="42" t="s">
        <v>174</v>
      </c>
      <c r="D49" s="42" t="s">
        <v>287</v>
      </c>
      <c r="O49" s="31">
        <v>2014</v>
      </c>
    </row>
    <row r="50" spans="2:20" hidden="1" x14ac:dyDescent="0.25">
      <c r="B50" s="31">
        <v>1</v>
      </c>
      <c r="C50" s="38" t="s">
        <v>128</v>
      </c>
      <c r="D50" s="31">
        <v>59148</v>
      </c>
      <c r="E50" s="37">
        <f t="shared" ref="E50:E71" si="0">(IF(ISNUMBER(D50),(IF(D50&lt;100,"&lt;100",IF(D50&lt;200,"&lt;200",IF(D50&lt;500,"&lt;500",IF(D50&lt;1000,"&lt;1,000",IF(D50&lt;10000,(ROUND(D50,-2)),IF(D50&lt;100000,(ROUND(D50,-3)),IF(D50&lt;1000000,(ROUND(D50,-4)),IF(D50&gt;=1000000,(ROUND(D50,-5))))))))))),"-"))</f>
        <v>59000</v>
      </c>
      <c r="F50" s="46">
        <f t="shared" ref="F50:F71" si="1">D50/$D$71</f>
        <v>0.11302021630297704</v>
      </c>
      <c r="O50" s="42" t="s">
        <v>174</v>
      </c>
      <c r="P50" s="42" t="s">
        <v>287</v>
      </c>
    </row>
    <row r="51" spans="2:20" hidden="1" x14ac:dyDescent="0.25">
      <c r="B51" s="31">
        <v>2</v>
      </c>
      <c r="C51" s="38" t="s">
        <v>25</v>
      </c>
      <c r="D51" s="31">
        <v>59110</v>
      </c>
      <c r="E51" s="37">
        <f t="shared" si="0"/>
        <v>59000</v>
      </c>
      <c r="F51" s="46">
        <f t="shared" si="1"/>
        <v>0.1129476057629839</v>
      </c>
      <c r="N51" s="31">
        <v>1</v>
      </c>
      <c r="O51" s="31" t="s">
        <v>128</v>
      </c>
      <c r="P51" s="31">
        <v>58331</v>
      </c>
      <c r="Q51" s="37">
        <f t="shared" ref="Q51:Q72" si="2">(IF(ISNUMBER(P51),(IF(P51&lt;100,"&lt;100",IF(P51&lt;200,"&lt;200",IF(P51&lt;500,"&lt;500",IF(P51&lt;1000,"&lt;1,000",IF(P51&lt;10000,(ROUND(P51,-2)),IF(P51&lt;100000,(ROUND(P51,-3)),IF(P51&lt;1000000,(ROUND(P51,-4)),IF(P51&gt;=1000000,(ROUND(P51,-5))))))))))),"-"))</f>
        <v>58000</v>
      </c>
      <c r="R51" s="46">
        <f t="shared" ref="R51:R72" si="3">P51/$P$72</f>
        <v>0.26692322828340143</v>
      </c>
    </row>
    <row r="52" spans="2:20" hidden="1" x14ac:dyDescent="0.25">
      <c r="B52" s="31">
        <v>3</v>
      </c>
      <c r="C52" s="38" t="s">
        <v>17</v>
      </c>
      <c r="D52" s="31">
        <v>44693</v>
      </c>
      <c r="E52" s="37">
        <f t="shared" si="0"/>
        <v>45000</v>
      </c>
      <c r="F52" s="46">
        <f t="shared" si="1"/>
        <v>8.5399549050330564E-2</v>
      </c>
      <c r="G52" s="46"/>
      <c r="N52" s="31">
        <v>2</v>
      </c>
      <c r="O52" s="31" t="s">
        <v>17</v>
      </c>
      <c r="P52" s="31">
        <v>12515</v>
      </c>
      <c r="Q52" s="37">
        <f t="shared" si="2"/>
        <v>13000</v>
      </c>
      <c r="R52" s="46">
        <f t="shared" si="3"/>
        <v>5.7268762784227406E-2</v>
      </c>
      <c r="T52" s="37"/>
    </row>
    <row r="53" spans="2:20" hidden="1" x14ac:dyDescent="0.25">
      <c r="B53" s="31">
        <v>4</v>
      </c>
      <c r="C53" s="38" t="s">
        <v>29</v>
      </c>
      <c r="D53" s="31">
        <v>39535</v>
      </c>
      <c r="E53" s="37">
        <f t="shared" si="0"/>
        <v>40000</v>
      </c>
      <c r="F53" s="46">
        <f t="shared" si="1"/>
        <v>7.5543623648106392E-2</v>
      </c>
      <c r="N53" s="31">
        <v>3</v>
      </c>
      <c r="O53" s="31" t="s">
        <v>96</v>
      </c>
      <c r="P53" s="31">
        <v>12465</v>
      </c>
      <c r="Q53" s="37">
        <f t="shared" si="2"/>
        <v>12000</v>
      </c>
      <c r="R53" s="46">
        <f t="shared" si="3"/>
        <v>5.7039962293679157E-2</v>
      </c>
      <c r="S53" s="46"/>
    </row>
    <row r="54" spans="2:20" hidden="1" x14ac:dyDescent="0.25">
      <c r="B54" s="31">
        <v>5</v>
      </c>
      <c r="C54" s="38" t="s">
        <v>173</v>
      </c>
      <c r="D54" s="31">
        <v>35893</v>
      </c>
      <c r="E54" s="37">
        <f t="shared" si="0"/>
        <v>36000</v>
      </c>
      <c r="F54" s="46">
        <f t="shared" si="1"/>
        <v>6.8584476630870944E-2</v>
      </c>
      <c r="N54" s="31">
        <v>4</v>
      </c>
      <c r="O54" s="31" t="s">
        <v>20</v>
      </c>
      <c r="P54" s="31">
        <v>9992</v>
      </c>
      <c r="Q54" s="37">
        <f t="shared" si="2"/>
        <v>10000</v>
      </c>
      <c r="R54" s="46">
        <f t="shared" si="3"/>
        <v>4.5723490031162627E-2</v>
      </c>
    </row>
    <row r="55" spans="2:20" hidden="1" x14ac:dyDescent="0.25">
      <c r="B55" s="31">
        <v>6</v>
      </c>
      <c r="C55" s="38" t="s">
        <v>16</v>
      </c>
      <c r="D55" s="31">
        <v>35878</v>
      </c>
      <c r="E55" s="37">
        <f t="shared" si="0"/>
        <v>36000</v>
      </c>
      <c r="F55" s="46">
        <f t="shared" si="1"/>
        <v>6.8555814575610496E-2</v>
      </c>
      <c r="N55" s="31">
        <v>5</v>
      </c>
      <c r="O55" s="31" t="s">
        <v>28</v>
      </c>
      <c r="P55" s="31">
        <v>9472</v>
      </c>
      <c r="Q55" s="37">
        <f t="shared" si="2"/>
        <v>9500</v>
      </c>
      <c r="R55" s="46">
        <f t="shared" si="3"/>
        <v>4.3343964929460806E-2</v>
      </c>
    </row>
    <row r="56" spans="2:20" hidden="1" x14ac:dyDescent="0.25">
      <c r="B56" s="31">
        <v>7</v>
      </c>
      <c r="C56" s="38" t="s">
        <v>20</v>
      </c>
      <c r="D56" s="31">
        <v>28816</v>
      </c>
      <c r="E56" s="37">
        <f t="shared" si="0"/>
        <v>29000</v>
      </c>
      <c r="F56" s="46">
        <f t="shared" si="1"/>
        <v>5.5061718958994151E-2</v>
      </c>
      <c r="N56" s="31">
        <v>6</v>
      </c>
      <c r="O56" s="31" t="s">
        <v>25</v>
      </c>
      <c r="P56" s="31">
        <v>9156</v>
      </c>
      <c r="Q56" s="37">
        <f t="shared" si="2"/>
        <v>9200</v>
      </c>
      <c r="R56" s="46">
        <f t="shared" si="3"/>
        <v>4.1897945829195857E-2</v>
      </c>
    </row>
    <row r="57" spans="2:20" hidden="1" x14ac:dyDescent="0.25">
      <c r="B57" s="31">
        <v>8</v>
      </c>
      <c r="C57" s="38" t="s">
        <v>28</v>
      </c>
      <c r="D57" s="31">
        <v>26665</v>
      </c>
      <c r="E57" s="37">
        <f t="shared" si="0"/>
        <v>27000</v>
      </c>
      <c r="F57" s="46">
        <f t="shared" si="1"/>
        <v>5.0951580234646694E-2</v>
      </c>
      <c r="N57" s="31">
        <v>7</v>
      </c>
      <c r="O57" s="31" t="s">
        <v>173</v>
      </c>
      <c r="P57" s="31">
        <v>9086</v>
      </c>
      <c r="Q57" s="37">
        <f t="shared" si="2"/>
        <v>9100</v>
      </c>
      <c r="R57" s="46">
        <f t="shared" si="3"/>
        <v>4.1577625142428305E-2</v>
      </c>
    </row>
    <row r="58" spans="2:20" hidden="1" x14ac:dyDescent="0.25">
      <c r="B58" s="31">
        <v>9</v>
      </c>
      <c r="C58" s="38" t="s">
        <v>21</v>
      </c>
      <c r="D58" s="31">
        <v>25863</v>
      </c>
      <c r="E58" s="37">
        <f t="shared" si="0"/>
        <v>26000</v>
      </c>
      <c r="F58" s="46">
        <f t="shared" si="1"/>
        <v>4.9419115680055033E-2</v>
      </c>
      <c r="N58" s="31">
        <v>8</v>
      </c>
      <c r="O58" s="31" t="s">
        <v>21</v>
      </c>
      <c r="P58" s="31">
        <v>9007</v>
      </c>
      <c r="Q58" s="37">
        <f t="shared" si="2"/>
        <v>9000</v>
      </c>
      <c r="R58" s="46">
        <f t="shared" si="3"/>
        <v>4.1216120367362066E-2</v>
      </c>
    </row>
    <row r="59" spans="2:20" hidden="1" x14ac:dyDescent="0.25">
      <c r="B59" s="31">
        <v>10</v>
      </c>
      <c r="C59" s="38" t="s">
        <v>96</v>
      </c>
      <c r="D59" s="31">
        <v>22290.9</v>
      </c>
      <c r="E59" s="37">
        <f t="shared" si="0"/>
        <v>22000</v>
      </c>
      <c r="F59" s="46">
        <f t="shared" si="1"/>
        <v>4.259353384033325E-2</v>
      </c>
      <c r="N59" s="31">
        <v>9</v>
      </c>
      <c r="O59" s="31" t="s">
        <v>78</v>
      </c>
      <c r="P59" s="31">
        <v>8502</v>
      </c>
      <c r="Q59" s="37">
        <f t="shared" si="2"/>
        <v>8500</v>
      </c>
      <c r="R59" s="46">
        <f t="shared" si="3"/>
        <v>3.8905235412824722E-2</v>
      </c>
    </row>
    <row r="60" spans="2:20" hidden="1" x14ac:dyDescent="0.25">
      <c r="B60" s="31">
        <v>11</v>
      </c>
      <c r="C60" s="38" t="s">
        <v>78</v>
      </c>
      <c r="D60" s="31">
        <v>19332</v>
      </c>
      <c r="E60" s="37">
        <f t="shared" si="0"/>
        <v>19000</v>
      </c>
      <c r="F60" s="46">
        <f t="shared" si="1"/>
        <v>3.6939656819658349E-2</v>
      </c>
      <c r="N60" s="31">
        <v>10</v>
      </c>
      <c r="O60" s="31" t="s">
        <v>69</v>
      </c>
      <c r="P60" s="31">
        <v>8050</v>
      </c>
      <c r="Q60" s="37">
        <f t="shared" si="2"/>
        <v>8100</v>
      </c>
      <c r="R60" s="46">
        <f t="shared" si="3"/>
        <v>3.6836878978268532E-2</v>
      </c>
    </row>
    <row r="61" spans="2:20" hidden="1" x14ac:dyDescent="0.25">
      <c r="B61" s="31">
        <v>12</v>
      </c>
      <c r="C61" s="38" t="s">
        <v>69</v>
      </c>
      <c r="D61" s="31">
        <v>12708</v>
      </c>
      <c r="E61" s="37">
        <f t="shared" si="0"/>
        <v>13000</v>
      </c>
      <c r="F61" s="46">
        <f t="shared" si="1"/>
        <v>2.4282493216646921E-2</v>
      </c>
      <c r="N61" s="31">
        <v>11</v>
      </c>
      <c r="O61" s="31" t="s">
        <v>53</v>
      </c>
      <c r="P61" s="31">
        <v>7540</v>
      </c>
      <c r="Q61" s="37">
        <f t="shared" si="2"/>
        <v>7500</v>
      </c>
      <c r="R61" s="46">
        <f t="shared" si="3"/>
        <v>3.4503113974676362E-2</v>
      </c>
    </row>
    <row r="62" spans="2:20" hidden="1" x14ac:dyDescent="0.25">
      <c r="B62" s="31">
        <v>13</v>
      </c>
      <c r="C62" s="38" t="s">
        <v>53</v>
      </c>
      <c r="D62" s="31">
        <v>10901</v>
      </c>
      <c r="E62" s="37">
        <f t="shared" si="0"/>
        <v>11000</v>
      </c>
      <c r="F62" s="46">
        <f t="shared" si="1"/>
        <v>2.0829670959605612E-2</v>
      </c>
      <c r="N62" s="31">
        <v>12</v>
      </c>
      <c r="O62" s="31" t="s">
        <v>29</v>
      </c>
      <c r="P62" s="31">
        <v>7245</v>
      </c>
      <c r="Q62" s="37">
        <f t="shared" si="2"/>
        <v>7200</v>
      </c>
      <c r="R62" s="46">
        <f t="shared" si="3"/>
        <v>3.315319108044168E-2</v>
      </c>
    </row>
    <row r="63" spans="2:20" hidden="1" x14ac:dyDescent="0.25">
      <c r="B63" s="31">
        <v>14</v>
      </c>
      <c r="C63" s="38" t="s">
        <v>63</v>
      </c>
      <c r="D63" s="31">
        <v>10517</v>
      </c>
      <c r="E63" s="37">
        <f t="shared" si="0"/>
        <v>11000</v>
      </c>
      <c r="F63" s="46">
        <f t="shared" si="1"/>
        <v>2.0095922344938282E-2</v>
      </c>
      <c r="N63" s="31">
        <v>13</v>
      </c>
      <c r="O63" s="31" t="s">
        <v>16</v>
      </c>
      <c r="P63" s="31">
        <v>4841</v>
      </c>
      <c r="Q63" s="37">
        <f t="shared" si="2"/>
        <v>4800</v>
      </c>
      <c r="R63" s="46">
        <f t="shared" si="3"/>
        <v>2.2152463494881734E-2</v>
      </c>
    </row>
    <row r="64" spans="2:20" hidden="1" x14ac:dyDescent="0.25">
      <c r="B64" s="31">
        <v>15</v>
      </c>
      <c r="C64" s="38" t="s">
        <v>23</v>
      </c>
      <c r="D64" s="31">
        <v>7319</v>
      </c>
      <c r="E64" s="37">
        <f t="shared" si="0"/>
        <v>7300</v>
      </c>
      <c r="F64" s="46">
        <f t="shared" si="1"/>
        <v>1.398517216341193E-2</v>
      </c>
      <c r="N64" s="31">
        <v>14</v>
      </c>
      <c r="O64" s="31" t="s">
        <v>12</v>
      </c>
      <c r="P64" s="31">
        <v>4834</v>
      </c>
      <c r="Q64" s="37">
        <f t="shared" si="2"/>
        <v>4800</v>
      </c>
      <c r="R64" s="46">
        <f t="shared" si="3"/>
        <v>2.2120431426204977E-2</v>
      </c>
    </row>
    <row r="65" spans="2:18" hidden="1" x14ac:dyDescent="0.25">
      <c r="B65" s="31">
        <v>16</v>
      </c>
      <c r="C65" s="38" t="s">
        <v>86</v>
      </c>
      <c r="D65" s="31">
        <v>5126</v>
      </c>
      <c r="E65" s="37">
        <f t="shared" si="0"/>
        <v>5100</v>
      </c>
      <c r="F65" s="46">
        <f t="shared" si="1"/>
        <v>9.7947796843352308E-3</v>
      </c>
      <c r="N65" s="31">
        <v>15</v>
      </c>
      <c r="O65" s="31" t="s">
        <v>63</v>
      </c>
      <c r="P65" s="31">
        <v>4686</v>
      </c>
      <c r="Q65" s="37">
        <f t="shared" si="2"/>
        <v>4700</v>
      </c>
      <c r="R65" s="46">
        <f t="shared" si="3"/>
        <v>2.1443181974182154E-2</v>
      </c>
    </row>
    <row r="66" spans="2:18" hidden="1" x14ac:dyDescent="0.25">
      <c r="B66" s="31">
        <v>17</v>
      </c>
      <c r="C66" s="38" t="s">
        <v>57</v>
      </c>
      <c r="D66" s="31">
        <v>4798</v>
      </c>
      <c r="E66" s="37">
        <f t="shared" si="0"/>
        <v>4800</v>
      </c>
      <c r="F66" s="46">
        <f t="shared" si="1"/>
        <v>9.1680360759735548E-3</v>
      </c>
      <c r="N66" s="31">
        <v>16</v>
      </c>
      <c r="O66" s="31" t="s">
        <v>97</v>
      </c>
      <c r="P66" s="31">
        <v>4531</v>
      </c>
      <c r="Q66" s="37">
        <f t="shared" si="2"/>
        <v>4500</v>
      </c>
      <c r="R66" s="46">
        <f t="shared" si="3"/>
        <v>2.0733900453482574E-2</v>
      </c>
    </row>
    <row r="67" spans="2:18" hidden="1" x14ac:dyDescent="0.25">
      <c r="B67" s="31">
        <v>18</v>
      </c>
      <c r="C67" s="38" t="s">
        <v>56</v>
      </c>
      <c r="D67" s="31">
        <v>4668</v>
      </c>
      <c r="E67" s="37">
        <f t="shared" si="0"/>
        <v>4700</v>
      </c>
      <c r="F67" s="46">
        <f t="shared" si="1"/>
        <v>8.9196315970497195E-3</v>
      </c>
      <c r="N67" s="31">
        <v>17</v>
      </c>
      <c r="O67" s="31" t="s">
        <v>57</v>
      </c>
      <c r="P67" s="31">
        <v>4187</v>
      </c>
      <c r="Q67" s="37">
        <f t="shared" si="2"/>
        <v>4200</v>
      </c>
      <c r="R67" s="46">
        <f t="shared" si="3"/>
        <v>1.9159753078510599E-2</v>
      </c>
    </row>
    <row r="68" spans="2:18" hidden="1" x14ac:dyDescent="0.25">
      <c r="B68" s="31">
        <v>19</v>
      </c>
      <c r="C68" s="38" t="s">
        <v>51</v>
      </c>
      <c r="D68" s="31">
        <v>4362</v>
      </c>
      <c r="E68" s="37">
        <f t="shared" si="0"/>
        <v>4400</v>
      </c>
      <c r="F68" s="46">
        <f t="shared" si="1"/>
        <v>8.3349256697366914E-3</v>
      </c>
      <c r="N68" s="31">
        <v>18</v>
      </c>
      <c r="O68" s="31" t="s">
        <v>26</v>
      </c>
      <c r="P68" s="31">
        <v>3485</v>
      </c>
      <c r="Q68" s="37">
        <f t="shared" si="2"/>
        <v>3500</v>
      </c>
      <c r="R68" s="46">
        <f t="shared" si="3"/>
        <v>1.5947394191213146E-2</v>
      </c>
    </row>
    <row r="69" spans="2:18" hidden="1" x14ac:dyDescent="0.25">
      <c r="B69" s="31">
        <v>20</v>
      </c>
      <c r="C69" s="38" t="s">
        <v>13</v>
      </c>
      <c r="D69" s="31">
        <v>4325</v>
      </c>
      <c r="E69" s="37">
        <f t="shared" si="0"/>
        <v>4300</v>
      </c>
      <c r="F69" s="46">
        <f t="shared" si="1"/>
        <v>8.2642259334275991E-3</v>
      </c>
      <c r="N69" s="31">
        <v>19</v>
      </c>
      <c r="O69" s="31" t="s">
        <v>114</v>
      </c>
      <c r="P69" s="31">
        <v>3117</v>
      </c>
      <c r="Q69" s="37">
        <f t="shared" si="2"/>
        <v>3100</v>
      </c>
      <c r="R69" s="46">
        <f t="shared" si="3"/>
        <v>1.4263422580778014E-2</v>
      </c>
    </row>
    <row r="70" spans="2:18" hidden="1" x14ac:dyDescent="0.25">
      <c r="C70" s="38" t="s">
        <v>288</v>
      </c>
      <c r="D70" s="31">
        <f>SUM(D73:D214)</f>
        <v>61391.995700000007</v>
      </c>
      <c r="E70" s="37">
        <f t="shared" si="0"/>
        <v>61000</v>
      </c>
      <c r="F70" s="46">
        <f t="shared" si="1"/>
        <v>0.11730805155348341</v>
      </c>
      <c r="N70" s="31">
        <v>20</v>
      </c>
      <c r="O70" s="31" t="s">
        <v>86</v>
      </c>
      <c r="P70" s="31">
        <v>1889</v>
      </c>
      <c r="Q70" s="37">
        <f t="shared" si="2"/>
        <v>1900</v>
      </c>
      <c r="R70" s="46">
        <f t="shared" si="3"/>
        <v>8.6440825329129507E-3</v>
      </c>
    </row>
    <row r="71" spans="2:18" hidden="1" x14ac:dyDescent="0.25">
      <c r="C71" s="38" t="s">
        <v>11</v>
      </c>
      <c r="D71" s="31">
        <v>523340</v>
      </c>
      <c r="E71" s="37">
        <f t="shared" si="0"/>
        <v>520000</v>
      </c>
      <c r="F71" s="46">
        <f t="shared" si="1"/>
        <v>1</v>
      </c>
      <c r="O71" s="31" t="s">
        <v>288</v>
      </c>
      <c r="P71" s="31">
        <f>SUM(P74:P215)</f>
        <v>25599.854099999997</v>
      </c>
      <c r="Q71" s="37">
        <f t="shared" si="2"/>
        <v>26000</v>
      </c>
      <c r="R71" s="46">
        <f t="shared" si="3"/>
        <v>0.11714518352087346</v>
      </c>
    </row>
    <row r="72" spans="2:18" hidden="1" x14ac:dyDescent="0.25">
      <c r="E72" s="37"/>
      <c r="O72" s="31" t="s">
        <v>11</v>
      </c>
      <c r="P72" s="31">
        <v>218531</v>
      </c>
      <c r="Q72" s="37">
        <f t="shared" si="2"/>
        <v>220000</v>
      </c>
      <c r="R72" s="46">
        <f t="shared" si="3"/>
        <v>1</v>
      </c>
    </row>
    <row r="73" spans="2:18" hidden="1" x14ac:dyDescent="0.25">
      <c r="C73" s="38" t="s">
        <v>12</v>
      </c>
      <c r="D73" s="31">
        <v>3975</v>
      </c>
      <c r="E73" s="37"/>
    </row>
    <row r="74" spans="2:18" hidden="1" x14ac:dyDescent="0.25">
      <c r="C74" s="38" t="s">
        <v>18</v>
      </c>
      <c r="D74" s="31">
        <v>3881</v>
      </c>
      <c r="O74" s="31" t="s">
        <v>56</v>
      </c>
      <c r="P74" s="31">
        <v>1668</v>
      </c>
    </row>
    <row r="75" spans="2:18" hidden="1" x14ac:dyDescent="0.25">
      <c r="C75" s="38" t="s">
        <v>14</v>
      </c>
      <c r="D75" s="31">
        <v>3740</v>
      </c>
      <c r="O75" s="31" t="s">
        <v>18</v>
      </c>
      <c r="P75" s="31">
        <v>1559</v>
      </c>
    </row>
    <row r="76" spans="2:18" hidden="1" x14ac:dyDescent="0.25">
      <c r="C76" s="38" t="s">
        <v>27</v>
      </c>
      <c r="D76" s="31">
        <v>3419</v>
      </c>
      <c r="O76" s="31" t="s">
        <v>61</v>
      </c>
      <c r="P76" s="31">
        <v>1438</v>
      </c>
    </row>
    <row r="77" spans="2:18" hidden="1" x14ac:dyDescent="0.25">
      <c r="C77" s="38" t="s">
        <v>114</v>
      </c>
      <c r="D77" s="31">
        <v>3013</v>
      </c>
      <c r="O77" s="31" t="s">
        <v>51</v>
      </c>
      <c r="P77" s="31">
        <v>1064</v>
      </c>
    </row>
    <row r="78" spans="2:18" hidden="1" x14ac:dyDescent="0.25">
      <c r="C78" s="38" t="s">
        <v>22</v>
      </c>
      <c r="D78" s="31">
        <v>2910</v>
      </c>
      <c r="O78" s="31" t="s">
        <v>14</v>
      </c>
      <c r="P78" s="31">
        <v>976</v>
      </c>
    </row>
    <row r="79" spans="2:18" hidden="1" x14ac:dyDescent="0.25">
      <c r="C79" s="38" t="s">
        <v>92</v>
      </c>
      <c r="D79" s="31">
        <v>2821</v>
      </c>
      <c r="O79" s="31" t="s">
        <v>24</v>
      </c>
      <c r="P79" s="31">
        <v>919</v>
      </c>
    </row>
    <row r="80" spans="2:18" hidden="1" x14ac:dyDescent="0.25">
      <c r="C80" s="38" t="s">
        <v>48</v>
      </c>
      <c r="D80" s="31">
        <v>2672</v>
      </c>
      <c r="O80" s="31" t="s">
        <v>27</v>
      </c>
      <c r="P80" s="31">
        <v>906</v>
      </c>
    </row>
    <row r="81" spans="3:16" hidden="1" x14ac:dyDescent="0.25">
      <c r="C81" s="38" t="s">
        <v>89</v>
      </c>
      <c r="D81" s="31">
        <v>2636</v>
      </c>
      <c r="O81" s="31" t="s">
        <v>152</v>
      </c>
      <c r="P81" s="31">
        <v>878</v>
      </c>
    </row>
    <row r="82" spans="3:16" hidden="1" x14ac:dyDescent="0.25">
      <c r="C82" s="38" t="s">
        <v>161</v>
      </c>
      <c r="D82" s="31">
        <v>2515</v>
      </c>
      <c r="O82" s="31" t="s">
        <v>44</v>
      </c>
      <c r="P82" s="31">
        <v>847</v>
      </c>
    </row>
    <row r="83" spans="3:16" hidden="1" x14ac:dyDescent="0.25">
      <c r="C83" s="38" t="s">
        <v>61</v>
      </c>
      <c r="D83" s="31">
        <v>2429</v>
      </c>
      <c r="O83" s="31" t="s">
        <v>127</v>
      </c>
      <c r="P83" s="31">
        <v>833</v>
      </c>
    </row>
    <row r="84" spans="3:16" hidden="1" x14ac:dyDescent="0.25">
      <c r="C84" s="38" t="s">
        <v>127</v>
      </c>
      <c r="D84" s="31">
        <v>2207</v>
      </c>
      <c r="O84" s="31" t="s">
        <v>90</v>
      </c>
      <c r="P84" s="31">
        <v>815</v>
      </c>
    </row>
    <row r="85" spans="3:16" hidden="1" x14ac:dyDescent="0.25">
      <c r="C85" s="38" t="s">
        <v>26</v>
      </c>
      <c r="D85" s="31">
        <v>1996</v>
      </c>
      <c r="O85" s="31" t="s">
        <v>59</v>
      </c>
      <c r="P85" s="31">
        <v>814</v>
      </c>
    </row>
    <row r="86" spans="3:16" hidden="1" x14ac:dyDescent="0.25">
      <c r="C86" s="38" t="s">
        <v>52</v>
      </c>
      <c r="D86" s="31">
        <v>1598</v>
      </c>
      <c r="O86" s="31" t="s">
        <v>131</v>
      </c>
      <c r="P86" s="31">
        <v>737</v>
      </c>
    </row>
    <row r="87" spans="3:16" hidden="1" x14ac:dyDescent="0.25">
      <c r="C87" s="38" t="s">
        <v>44</v>
      </c>
      <c r="D87" s="31">
        <v>1428</v>
      </c>
      <c r="O87" s="31" t="s">
        <v>161</v>
      </c>
      <c r="P87" s="31">
        <v>729</v>
      </c>
    </row>
    <row r="88" spans="3:16" hidden="1" x14ac:dyDescent="0.25">
      <c r="C88" s="38" t="s">
        <v>122</v>
      </c>
      <c r="D88" s="31">
        <v>1275</v>
      </c>
      <c r="O88" s="31" t="s">
        <v>122</v>
      </c>
      <c r="P88" s="31">
        <v>667</v>
      </c>
    </row>
    <row r="89" spans="3:16" hidden="1" x14ac:dyDescent="0.25">
      <c r="C89" s="38" t="s">
        <v>60</v>
      </c>
      <c r="D89" s="31">
        <v>1032</v>
      </c>
      <c r="O89" s="31" t="s">
        <v>165</v>
      </c>
      <c r="P89" s="31">
        <v>635</v>
      </c>
    </row>
    <row r="90" spans="3:16" hidden="1" x14ac:dyDescent="0.25">
      <c r="C90" s="38" t="s">
        <v>158</v>
      </c>
      <c r="D90" s="31">
        <v>1025</v>
      </c>
      <c r="O90" s="31" t="s">
        <v>19</v>
      </c>
      <c r="P90" s="31">
        <v>597</v>
      </c>
    </row>
    <row r="91" spans="3:16" hidden="1" x14ac:dyDescent="0.25">
      <c r="C91" s="38" t="s">
        <v>19</v>
      </c>
      <c r="D91" s="31">
        <v>1017</v>
      </c>
      <c r="O91" s="31" t="s">
        <v>48</v>
      </c>
      <c r="P91" s="31">
        <v>552</v>
      </c>
    </row>
    <row r="92" spans="3:16" hidden="1" x14ac:dyDescent="0.25">
      <c r="C92" s="38" t="s">
        <v>72</v>
      </c>
      <c r="D92" s="31">
        <v>980</v>
      </c>
      <c r="O92" s="31" t="s">
        <v>22</v>
      </c>
      <c r="P92" s="31">
        <v>538</v>
      </c>
    </row>
    <row r="93" spans="3:16" hidden="1" x14ac:dyDescent="0.25">
      <c r="C93" s="38" t="s">
        <v>109</v>
      </c>
      <c r="D93" s="31">
        <v>903</v>
      </c>
      <c r="O93" s="31" t="s">
        <v>13</v>
      </c>
      <c r="P93" s="31">
        <v>485</v>
      </c>
    </row>
    <row r="94" spans="3:16" hidden="1" x14ac:dyDescent="0.25">
      <c r="C94" s="38" t="s">
        <v>24</v>
      </c>
      <c r="D94" s="31">
        <v>871</v>
      </c>
      <c r="O94" s="31" t="s">
        <v>88</v>
      </c>
      <c r="P94" s="31">
        <v>442</v>
      </c>
    </row>
    <row r="95" spans="3:16" hidden="1" x14ac:dyDescent="0.25">
      <c r="C95" s="38" t="s">
        <v>59</v>
      </c>
      <c r="D95" s="31">
        <v>856</v>
      </c>
      <c r="O95" s="31" t="s">
        <v>144</v>
      </c>
      <c r="P95" s="31">
        <v>441</v>
      </c>
    </row>
    <row r="96" spans="3:16" hidden="1" x14ac:dyDescent="0.25">
      <c r="C96" s="38" t="s">
        <v>118</v>
      </c>
      <c r="D96" s="31">
        <v>844</v>
      </c>
      <c r="O96" s="31" t="s">
        <v>76</v>
      </c>
      <c r="P96" s="31">
        <v>409</v>
      </c>
    </row>
    <row r="97" spans="3:16" hidden="1" x14ac:dyDescent="0.25">
      <c r="C97" s="38" t="s">
        <v>82</v>
      </c>
      <c r="D97" s="31">
        <v>796</v>
      </c>
      <c r="O97" s="31" t="s">
        <v>133</v>
      </c>
      <c r="P97" s="31">
        <v>394</v>
      </c>
    </row>
    <row r="98" spans="3:16" hidden="1" x14ac:dyDescent="0.25">
      <c r="C98" s="38" t="s">
        <v>133</v>
      </c>
      <c r="D98" s="31">
        <v>700</v>
      </c>
      <c r="O98" s="31" t="s">
        <v>83</v>
      </c>
      <c r="P98" s="31">
        <v>387</v>
      </c>
    </row>
    <row r="99" spans="3:16" hidden="1" x14ac:dyDescent="0.25">
      <c r="C99" s="38" t="s">
        <v>93</v>
      </c>
      <c r="D99" s="31">
        <v>661</v>
      </c>
      <c r="O99" s="31" t="s">
        <v>170</v>
      </c>
      <c r="P99" s="31">
        <v>387</v>
      </c>
    </row>
    <row r="100" spans="3:16" hidden="1" x14ac:dyDescent="0.25">
      <c r="C100" s="38" t="s">
        <v>135</v>
      </c>
      <c r="D100" s="31">
        <v>636</v>
      </c>
      <c r="O100" s="31" t="s">
        <v>171</v>
      </c>
      <c r="P100" s="31">
        <v>325</v>
      </c>
    </row>
    <row r="101" spans="3:16" hidden="1" x14ac:dyDescent="0.25">
      <c r="C101" s="38" t="s">
        <v>146</v>
      </c>
      <c r="D101" s="31">
        <v>623</v>
      </c>
      <c r="O101" s="31" t="s">
        <v>109</v>
      </c>
      <c r="P101" s="31">
        <v>312</v>
      </c>
    </row>
    <row r="102" spans="3:16" hidden="1" x14ac:dyDescent="0.25">
      <c r="C102" s="38" t="s">
        <v>165</v>
      </c>
      <c r="D102" s="31">
        <v>605</v>
      </c>
      <c r="O102" s="31" t="s">
        <v>89</v>
      </c>
      <c r="P102" s="31">
        <v>311</v>
      </c>
    </row>
    <row r="103" spans="3:16" hidden="1" x14ac:dyDescent="0.25">
      <c r="C103" s="38" t="s">
        <v>142</v>
      </c>
      <c r="D103" s="31">
        <v>594</v>
      </c>
      <c r="O103" s="31" t="s">
        <v>23</v>
      </c>
      <c r="P103" s="31">
        <v>291</v>
      </c>
    </row>
    <row r="104" spans="3:16" hidden="1" x14ac:dyDescent="0.25">
      <c r="C104" s="38" t="s">
        <v>15</v>
      </c>
      <c r="D104" s="31">
        <v>576</v>
      </c>
      <c r="O104" s="31" t="s">
        <v>92</v>
      </c>
      <c r="P104" s="31">
        <v>275</v>
      </c>
    </row>
    <row r="105" spans="3:16" hidden="1" x14ac:dyDescent="0.25">
      <c r="C105" s="38" t="s">
        <v>144</v>
      </c>
      <c r="D105" s="31">
        <v>560</v>
      </c>
      <c r="O105" s="31" t="s">
        <v>116</v>
      </c>
      <c r="P105" s="31">
        <v>273</v>
      </c>
    </row>
    <row r="106" spans="3:16" hidden="1" x14ac:dyDescent="0.25">
      <c r="C106" s="38" t="s">
        <v>90</v>
      </c>
      <c r="D106" s="31">
        <v>547</v>
      </c>
      <c r="O106" s="31" t="s">
        <v>142</v>
      </c>
      <c r="P106" s="31">
        <v>258</v>
      </c>
    </row>
    <row r="107" spans="3:16" hidden="1" x14ac:dyDescent="0.25">
      <c r="C107" s="38" t="s">
        <v>152</v>
      </c>
      <c r="D107" s="31">
        <v>421</v>
      </c>
      <c r="O107" s="31" t="s">
        <v>146</v>
      </c>
      <c r="P107" s="31">
        <v>255</v>
      </c>
    </row>
    <row r="108" spans="3:16" hidden="1" x14ac:dyDescent="0.25">
      <c r="C108" s="38" t="s">
        <v>170</v>
      </c>
      <c r="D108" s="31">
        <v>354</v>
      </c>
      <c r="O108" s="31" t="s">
        <v>82</v>
      </c>
      <c r="P108" s="31">
        <v>240</v>
      </c>
    </row>
    <row r="109" spans="3:16" hidden="1" x14ac:dyDescent="0.25">
      <c r="C109" s="38" t="s">
        <v>83</v>
      </c>
      <c r="D109" s="31">
        <v>292</v>
      </c>
      <c r="O109" s="31" t="s">
        <v>123</v>
      </c>
      <c r="P109" s="31">
        <v>178</v>
      </c>
    </row>
    <row r="110" spans="3:16" hidden="1" x14ac:dyDescent="0.25">
      <c r="C110" s="38" t="s">
        <v>116</v>
      </c>
      <c r="D110" s="31">
        <v>277</v>
      </c>
      <c r="O110" s="31" t="s">
        <v>15</v>
      </c>
      <c r="P110" s="31">
        <v>164</v>
      </c>
    </row>
    <row r="111" spans="3:16" hidden="1" x14ac:dyDescent="0.25">
      <c r="C111" s="38" t="s">
        <v>88</v>
      </c>
      <c r="D111" s="31">
        <v>269</v>
      </c>
      <c r="O111" s="31" t="s">
        <v>98</v>
      </c>
      <c r="P111" s="31">
        <v>158</v>
      </c>
    </row>
    <row r="112" spans="3:16" hidden="1" x14ac:dyDescent="0.25">
      <c r="C112" s="38" t="s">
        <v>71</v>
      </c>
      <c r="D112" s="31">
        <v>266</v>
      </c>
      <c r="O112" s="31" t="s">
        <v>52</v>
      </c>
      <c r="P112" s="31">
        <v>155</v>
      </c>
    </row>
    <row r="113" spans="3:16" hidden="1" x14ac:dyDescent="0.25">
      <c r="C113" s="38" t="s">
        <v>171</v>
      </c>
      <c r="D113" s="31">
        <v>240</v>
      </c>
      <c r="O113" s="31" t="s">
        <v>157</v>
      </c>
      <c r="P113" s="31">
        <v>154</v>
      </c>
    </row>
    <row r="114" spans="3:16" hidden="1" x14ac:dyDescent="0.25">
      <c r="C114" s="38" t="s">
        <v>97</v>
      </c>
      <c r="D114" s="31">
        <v>233</v>
      </c>
      <c r="O114" s="31" t="s">
        <v>106</v>
      </c>
      <c r="P114" s="31">
        <v>141</v>
      </c>
    </row>
    <row r="115" spans="3:16" hidden="1" x14ac:dyDescent="0.25">
      <c r="C115" s="38" t="s">
        <v>169</v>
      </c>
      <c r="D115" s="31">
        <v>223</v>
      </c>
      <c r="O115" s="31" t="s">
        <v>71</v>
      </c>
      <c r="P115" s="31">
        <v>131</v>
      </c>
    </row>
    <row r="116" spans="3:16" hidden="1" x14ac:dyDescent="0.25">
      <c r="C116" s="38" t="s">
        <v>102</v>
      </c>
      <c r="D116" s="31">
        <v>201</v>
      </c>
      <c r="O116" s="31" t="s">
        <v>93</v>
      </c>
      <c r="P116" s="31">
        <v>122</v>
      </c>
    </row>
    <row r="117" spans="3:16" hidden="1" x14ac:dyDescent="0.25">
      <c r="C117" s="38" t="s">
        <v>73</v>
      </c>
      <c r="D117" s="31">
        <v>195</v>
      </c>
      <c r="O117" s="31" t="s">
        <v>158</v>
      </c>
      <c r="P117" s="31">
        <v>121</v>
      </c>
    </row>
    <row r="118" spans="3:16" hidden="1" x14ac:dyDescent="0.25">
      <c r="C118" s="38" t="s">
        <v>123</v>
      </c>
      <c r="D118" s="31">
        <v>186</v>
      </c>
      <c r="O118" s="31" t="s">
        <v>136</v>
      </c>
      <c r="P118" s="31">
        <v>105</v>
      </c>
    </row>
    <row r="119" spans="3:16" hidden="1" x14ac:dyDescent="0.25">
      <c r="C119" s="38" t="s">
        <v>157</v>
      </c>
      <c r="D119" s="31">
        <v>170</v>
      </c>
      <c r="O119" s="31" t="s">
        <v>60</v>
      </c>
      <c r="P119" s="31">
        <v>104</v>
      </c>
    </row>
    <row r="120" spans="3:16" hidden="1" x14ac:dyDescent="0.25">
      <c r="C120" s="38" t="s">
        <v>33</v>
      </c>
      <c r="D120" s="31">
        <v>156</v>
      </c>
      <c r="O120" s="31" t="s">
        <v>172</v>
      </c>
      <c r="P120" s="31">
        <v>101</v>
      </c>
    </row>
    <row r="121" spans="3:16" hidden="1" x14ac:dyDescent="0.25">
      <c r="C121" s="38" t="s">
        <v>76</v>
      </c>
      <c r="D121" s="31">
        <v>141</v>
      </c>
      <c r="O121" s="31" t="s">
        <v>167</v>
      </c>
      <c r="P121" s="31">
        <v>92</v>
      </c>
    </row>
    <row r="122" spans="3:16" hidden="1" x14ac:dyDescent="0.25">
      <c r="C122" s="38" t="s">
        <v>75</v>
      </c>
      <c r="D122" s="31">
        <v>116</v>
      </c>
      <c r="O122" s="31" t="s">
        <v>72</v>
      </c>
      <c r="P122" s="31">
        <v>89</v>
      </c>
    </row>
    <row r="123" spans="3:16" hidden="1" x14ac:dyDescent="0.25">
      <c r="C123" s="38" t="s">
        <v>126</v>
      </c>
      <c r="D123" s="31">
        <v>111</v>
      </c>
      <c r="O123" s="31" t="s">
        <v>30</v>
      </c>
      <c r="P123" s="31">
        <v>81</v>
      </c>
    </row>
    <row r="124" spans="3:16" hidden="1" x14ac:dyDescent="0.25">
      <c r="C124" s="38" t="s">
        <v>167</v>
      </c>
      <c r="D124" s="31">
        <v>87</v>
      </c>
      <c r="O124" s="31" t="s">
        <v>32</v>
      </c>
      <c r="P124" s="31">
        <v>69</v>
      </c>
    </row>
    <row r="125" spans="3:16" hidden="1" x14ac:dyDescent="0.25">
      <c r="C125" s="38" t="s">
        <v>46</v>
      </c>
      <c r="D125" s="31">
        <v>77</v>
      </c>
      <c r="O125" s="31" t="s">
        <v>33</v>
      </c>
      <c r="P125" s="31">
        <v>69</v>
      </c>
    </row>
    <row r="126" spans="3:16" hidden="1" x14ac:dyDescent="0.25">
      <c r="C126" s="38" t="s">
        <v>121</v>
      </c>
      <c r="D126" s="31">
        <v>68</v>
      </c>
      <c r="O126" s="31" t="s">
        <v>39</v>
      </c>
      <c r="P126" s="31">
        <v>63</v>
      </c>
    </row>
    <row r="127" spans="3:16" hidden="1" x14ac:dyDescent="0.25">
      <c r="C127" s="38" t="s">
        <v>132</v>
      </c>
      <c r="D127" s="31">
        <v>64</v>
      </c>
      <c r="O127" s="31" t="s">
        <v>134</v>
      </c>
      <c r="P127" s="31">
        <v>60</v>
      </c>
    </row>
    <row r="128" spans="3:16" hidden="1" x14ac:dyDescent="0.25">
      <c r="C128" s="38" t="s">
        <v>131</v>
      </c>
      <c r="D128" s="31">
        <v>58</v>
      </c>
      <c r="O128" s="31" t="s">
        <v>74</v>
      </c>
      <c r="P128" s="31">
        <v>59</v>
      </c>
    </row>
    <row r="129" spans="3:16" hidden="1" x14ac:dyDescent="0.25">
      <c r="C129" s="38" t="s">
        <v>98</v>
      </c>
      <c r="D129" s="31">
        <v>55</v>
      </c>
      <c r="O129" s="31" t="s">
        <v>135</v>
      </c>
      <c r="P129" s="31">
        <v>56</v>
      </c>
    </row>
    <row r="130" spans="3:16" hidden="1" x14ac:dyDescent="0.25">
      <c r="C130" s="38" t="s">
        <v>91</v>
      </c>
      <c r="D130" s="31">
        <v>48</v>
      </c>
      <c r="O130" s="31" t="s">
        <v>105</v>
      </c>
      <c r="P130" s="31">
        <v>54</v>
      </c>
    </row>
    <row r="131" spans="3:16" hidden="1" x14ac:dyDescent="0.25">
      <c r="C131" s="38" t="s">
        <v>112</v>
      </c>
      <c r="D131" s="31">
        <v>45</v>
      </c>
      <c r="O131" s="31" t="s">
        <v>121</v>
      </c>
      <c r="P131" s="31">
        <v>51</v>
      </c>
    </row>
    <row r="132" spans="3:16" hidden="1" x14ac:dyDescent="0.25">
      <c r="C132" s="38" t="s">
        <v>117</v>
      </c>
      <c r="D132" s="31">
        <v>43</v>
      </c>
      <c r="O132" s="31" t="s">
        <v>164</v>
      </c>
      <c r="P132" s="31">
        <v>49</v>
      </c>
    </row>
    <row r="133" spans="3:16" hidden="1" x14ac:dyDescent="0.25">
      <c r="C133" s="38" t="s">
        <v>162</v>
      </c>
      <c r="D133" s="31">
        <v>41</v>
      </c>
      <c r="O133" s="31" t="s">
        <v>46</v>
      </c>
      <c r="P133" s="31">
        <v>48</v>
      </c>
    </row>
    <row r="134" spans="3:16" hidden="1" x14ac:dyDescent="0.25">
      <c r="C134" s="38" t="s">
        <v>172</v>
      </c>
      <c r="D134" s="31">
        <v>41</v>
      </c>
      <c r="O134" s="31" t="s">
        <v>75</v>
      </c>
      <c r="P134" s="31">
        <v>43</v>
      </c>
    </row>
    <row r="135" spans="3:16" hidden="1" x14ac:dyDescent="0.25">
      <c r="C135" s="38" t="s">
        <v>30</v>
      </c>
      <c r="D135" s="31">
        <v>39</v>
      </c>
      <c r="O135" s="31" t="s">
        <v>91</v>
      </c>
      <c r="P135" s="31">
        <v>36</v>
      </c>
    </row>
    <row r="136" spans="3:16" hidden="1" x14ac:dyDescent="0.25">
      <c r="C136" s="38" t="s">
        <v>104</v>
      </c>
      <c r="D136" s="31">
        <v>38</v>
      </c>
      <c r="O136" s="31" t="s">
        <v>169</v>
      </c>
      <c r="P136" s="31">
        <v>29</v>
      </c>
    </row>
    <row r="137" spans="3:16" hidden="1" x14ac:dyDescent="0.25">
      <c r="C137" s="38" t="s">
        <v>106</v>
      </c>
      <c r="D137" s="31">
        <v>35</v>
      </c>
      <c r="O137" s="31" t="s">
        <v>45</v>
      </c>
      <c r="P137" s="31">
        <v>25</v>
      </c>
    </row>
    <row r="138" spans="3:16" hidden="1" x14ac:dyDescent="0.25">
      <c r="C138" s="38" t="s">
        <v>136</v>
      </c>
      <c r="D138" s="31">
        <v>33</v>
      </c>
      <c r="O138" s="31" t="s">
        <v>112</v>
      </c>
      <c r="P138" s="31">
        <v>22</v>
      </c>
    </row>
    <row r="139" spans="3:16" hidden="1" x14ac:dyDescent="0.25">
      <c r="C139" s="38" t="s">
        <v>134</v>
      </c>
      <c r="D139" s="31">
        <v>32</v>
      </c>
      <c r="O139" s="31" t="s">
        <v>54</v>
      </c>
      <c r="P139" s="31">
        <v>21</v>
      </c>
    </row>
    <row r="140" spans="3:16" hidden="1" x14ac:dyDescent="0.25">
      <c r="C140" s="38" t="s">
        <v>43</v>
      </c>
      <c r="D140" s="31">
        <v>31</v>
      </c>
      <c r="O140" s="31" t="s">
        <v>37</v>
      </c>
      <c r="P140" s="31">
        <v>21</v>
      </c>
    </row>
    <row r="141" spans="3:16" hidden="1" x14ac:dyDescent="0.25">
      <c r="C141" s="38" t="s">
        <v>140</v>
      </c>
      <c r="D141" s="31">
        <v>28</v>
      </c>
      <c r="O141" s="31" t="s">
        <v>102</v>
      </c>
      <c r="P141" s="31">
        <v>19</v>
      </c>
    </row>
    <row r="142" spans="3:16" hidden="1" x14ac:dyDescent="0.25">
      <c r="C142" s="38" t="s">
        <v>141</v>
      </c>
      <c r="D142" s="31">
        <v>26</v>
      </c>
      <c r="O142" s="31" t="s">
        <v>151</v>
      </c>
      <c r="P142" s="31">
        <v>19</v>
      </c>
    </row>
    <row r="143" spans="3:16" hidden="1" x14ac:dyDescent="0.25">
      <c r="C143" s="38" t="s">
        <v>153</v>
      </c>
      <c r="D143" s="31">
        <v>26</v>
      </c>
      <c r="O143" s="31" t="s">
        <v>81</v>
      </c>
      <c r="P143" s="31">
        <v>18</v>
      </c>
    </row>
    <row r="144" spans="3:16" hidden="1" x14ac:dyDescent="0.25">
      <c r="C144" s="38" t="s">
        <v>58</v>
      </c>
      <c r="D144" s="31">
        <v>25</v>
      </c>
      <c r="O144" s="31" t="s">
        <v>140</v>
      </c>
      <c r="P144" s="31">
        <v>15</v>
      </c>
    </row>
    <row r="145" spans="3:16" hidden="1" x14ac:dyDescent="0.25">
      <c r="C145" s="38" t="s">
        <v>55</v>
      </c>
      <c r="D145" s="31">
        <v>21</v>
      </c>
      <c r="O145" s="31" t="s">
        <v>160</v>
      </c>
      <c r="P145" s="31">
        <v>15</v>
      </c>
    </row>
    <row r="146" spans="3:16" hidden="1" x14ac:dyDescent="0.25">
      <c r="C146" s="38" t="s">
        <v>62</v>
      </c>
      <c r="D146" s="31">
        <v>20</v>
      </c>
      <c r="O146" s="31" t="s">
        <v>55</v>
      </c>
      <c r="P146" s="31">
        <v>14</v>
      </c>
    </row>
    <row r="147" spans="3:16" hidden="1" x14ac:dyDescent="0.25">
      <c r="C147" s="38" t="s">
        <v>143</v>
      </c>
      <c r="D147" s="31">
        <v>19</v>
      </c>
      <c r="O147" s="31" t="s">
        <v>130</v>
      </c>
      <c r="P147" s="31">
        <v>13</v>
      </c>
    </row>
    <row r="148" spans="3:16" hidden="1" x14ac:dyDescent="0.25">
      <c r="C148" s="38" t="s">
        <v>54</v>
      </c>
      <c r="D148" s="31">
        <v>18</v>
      </c>
      <c r="O148" s="31" t="s">
        <v>162</v>
      </c>
      <c r="P148" s="31">
        <v>12</v>
      </c>
    </row>
    <row r="149" spans="3:16" hidden="1" x14ac:dyDescent="0.25">
      <c r="C149" s="38" t="s">
        <v>74</v>
      </c>
      <c r="D149" s="31">
        <v>15</v>
      </c>
      <c r="O149" s="31" t="s">
        <v>126</v>
      </c>
      <c r="P149" s="31">
        <v>12</v>
      </c>
    </row>
    <row r="150" spans="3:16" hidden="1" x14ac:dyDescent="0.25">
      <c r="C150" s="38" t="s">
        <v>81</v>
      </c>
      <c r="D150" s="31">
        <v>14</v>
      </c>
      <c r="O150" s="31" t="s">
        <v>118</v>
      </c>
      <c r="P150" s="31">
        <v>11</v>
      </c>
    </row>
    <row r="151" spans="3:16" hidden="1" x14ac:dyDescent="0.25">
      <c r="C151" s="38" t="s">
        <v>32</v>
      </c>
      <c r="D151" s="31">
        <v>13</v>
      </c>
      <c r="O151" s="31" t="s">
        <v>62</v>
      </c>
      <c r="P151" s="31">
        <v>10</v>
      </c>
    </row>
    <row r="152" spans="3:16" hidden="1" x14ac:dyDescent="0.25">
      <c r="C152" s="38" t="s">
        <v>38</v>
      </c>
      <c r="D152" s="31">
        <v>11</v>
      </c>
      <c r="O152" s="31" t="s">
        <v>137</v>
      </c>
      <c r="P152" s="31">
        <v>8</v>
      </c>
    </row>
    <row r="153" spans="3:16" hidden="1" x14ac:dyDescent="0.25">
      <c r="C153" s="38" t="s">
        <v>130</v>
      </c>
      <c r="D153" s="31">
        <v>10</v>
      </c>
      <c r="O153" s="31" t="s">
        <v>166</v>
      </c>
      <c r="P153" s="31">
        <v>8</v>
      </c>
    </row>
    <row r="154" spans="3:16" hidden="1" x14ac:dyDescent="0.25">
      <c r="C154" s="38" t="s">
        <v>101</v>
      </c>
      <c r="D154" s="31">
        <v>10</v>
      </c>
      <c r="O154" s="31" t="s">
        <v>38</v>
      </c>
      <c r="P154" s="31">
        <v>7</v>
      </c>
    </row>
    <row r="155" spans="3:16" hidden="1" x14ac:dyDescent="0.25">
      <c r="C155" s="38" t="s">
        <v>65</v>
      </c>
      <c r="D155" s="31">
        <v>9</v>
      </c>
      <c r="O155" s="31" t="s">
        <v>31</v>
      </c>
      <c r="P155" s="31">
        <v>7</v>
      </c>
    </row>
    <row r="156" spans="3:16" hidden="1" x14ac:dyDescent="0.25">
      <c r="C156" s="38" t="s">
        <v>105</v>
      </c>
      <c r="D156" s="31">
        <v>8</v>
      </c>
      <c r="O156" s="31" t="s">
        <v>156</v>
      </c>
      <c r="P156" s="31">
        <v>6</v>
      </c>
    </row>
    <row r="157" spans="3:16" hidden="1" x14ac:dyDescent="0.25">
      <c r="C157" s="38" t="s">
        <v>37</v>
      </c>
      <c r="D157" s="31">
        <v>8</v>
      </c>
      <c r="O157" s="31" t="s">
        <v>68</v>
      </c>
      <c r="P157" s="31">
        <v>6</v>
      </c>
    </row>
    <row r="158" spans="3:16" hidden="1" x14ac:dyDescent="0.25">
      <c r="C158" s="38" t="s">
        <v>39</v>
      </c>
      <c r="D158" s="31">
        <v>7</v>
      </c>
      <c r="O158" s="31" t="s">
        <v>73</v>
      </c>
      <c r="P158" s="31">
        <v>5</v>
      </c>
    </row>
    <row r="159" spans="3:16" hidden="1" x14ac:dyDescent="0.25">
      <c r="C159" s="38" t="s">
        <v>34</v>
      </c>
      <c r="D159" s="31">
        <v>6</v>
      </c>
      <c r="O159" s="31" t="s">
        <v>43</v>
      </c>
      <c r="P159" s="31">
        <v>4</v>
      </c>
    </row>
    <row r="160" spans="3:16" hidden="1" x14ac:dyDescent="0.25">
      <c r="C160" s="38" t="s">
        <v>84</v>
      </c>
      <c r="D160" s="31">
        <v>5</v>
      </c>
      <c r="O160" s="31" t="s">
        <v>132</v>
      </c>
      <c r="P160" s="31">
        <v>4</v>
      </c>
    </row>
    <row r="161" spans="3:16" hidden="1" x14ac:dyDescent="0.25">
      <c r="C161" s="38" t="s">
        <v>45</v>
      </c>
      <c r="D161" s="31">
        <v>5</v>
      </c>
      <c r="O161" s="31" t="s">
        <v>104</v>
      </c>
      <c r="P161" s="31">
        <v>4</v>
      </c>
    </row>
    <row r="162" spans="3:16" hidden="1" x14ac:dyDescent="0.25">
      <c r="C162" s="38" t="s">
        <v>150</v>
      </c>
      <c r="D162" s="31">
        <v>5</v>
      </c>
      <c r="O162" s="31" t="s">
        <v>153</v>
      </c>
      <c r="P162" s="31">
        <v>4</v>
      </c>
    </row>
    <row r="163" spans="3:16" hidden="1" x14ac:dyDescent="0.25">
      <c r="C163" s="38" t="s">
        <v>164</v>
      </c>
      <c r="D163" s="31">
        <v>5</v>
      </c>
      <c r="O163" s="31" t="s">
        <v>85</v>
      </c>
      <c r="P163" s="31">
        <v>4</v>
      </c>
    </row>
    <row r="164" spans="3:16" hidden="1" x14ac:dyDescent="0.25">
      <c r="C164" s="38" t="s">
        <v>68</v>
      </c>
      <c r="D164" s="31">
        <v>5</v>
      </c>
      <c r="O164" s="31" t="s">
        <v>77</v>
      </c>
      <c r="P164" s="31">
        <v>4</v>
      </c>
    </row>
    <row r="165" spans="3:16" hidden="1" x14ac:dyDescent="0.25">
      <c r="C165" s="38" t="s">
        <v>40</v>
      </c>
      <c r="D165" s="31">
        <v>4</v>
      </c>
      <c r="O165" s="31" t="s">
        <v>147</v>
      </c>
      <c r="P165" s="31">
        <v>3</v>
      </c>
    </row>
    <row r="166" spans="3:16" hidden="1" x14ac:dyDescent="0.25">
      <c r="C166" s="38" t="s">
        <v>151</v>
      </c>
      <c r="D166" s="31">
        <v>4</v>
      </c>
      <c r="O166" s="31" t="s">
        <v>84</v>
      </c>
      <c r="P166" s="31">
        <v>3</v>
      </c>
    </row>
    <row r="167" spans="3:16" hidden="1" x14ac:dyDescent="0.25">
      <c r="C167" s="38" t="s">
        <v>147</v>
      </c>
      <c r="D167" s="31">
        <v>4</v>
      </c>
      <c r="O167" s="31" t="s">
        <v>138</v>
      </c>
      <c r="P167" s="31">
        <v>3</v>
      </c>
    </row>
    <row r="168" spans="3:16" hidden="1" x14ac:dyDescent="0.25">
      <c r="C168" s="38" t="s">
        <v>156</v>
      </c>
      <c r="D168" s="31">
        <v>4</v>
      </c>
      <c r="O168" s="31" t="s">
        <v>101</v>
      </c>
      <c r="P168" s="31">
        <v>3</v>
      </c>
    </row>
    <row r="169" spans="3:16" hidden="1" x14ac:dyDescent="0.25">
      <c r="C169" s="38" t="s">
        <v>138</v>
      </c>
      <c r="D169" s="31">
        <v>3</v>
      </c>
      <c r="O169" s="31" t="s">
        <v>150</v>
      </c>
      <c r="P169" s="31">
        <v>3</v>
      </c>
    </row>
    <row r="170" spans="3:16" hidden="1" x14ac:dyDescent="0.25">
      <c r="C170" s="38" t="s">
        <v>108</v>
      </c>
      <c r="D170" s="31">
        <v>3</v>
      </c>
      <c r="O170" s="31" t="s">
        <v>163</v>
      </c>
      <c r="P170" s="31">
        <v>3</v>
      </c>
    </row>
    <row r="171" spans="3:16" hidden="1" x14ac:dyDescent="0.25">
      <c r="C171" s="38" t="s">
        <v>145</v>
      </c>
      <c r="D171" s="31">
        <v>3</v>
      </c>
      <c r="O171" s="31" t="s">
        <v>79</v>
      </c>
      <c r="P171" s="31">
        <v>2</v>
      </c>
    </row>
    <row r="172" spans="3:16" hidden="1" x14ac:dyDescent="0.25">
      <c r="C172" s="38" t="s">
        <v>163</v>
      </c>
      <c r="D172" s="31">
        <v>2</v>
      </c>
      <c r="O172" s="31" t="s">
        <v>108</v>
      </c>
      <c r="P172" s="31">
        <v>2</v>
      </c>
    </row>
    <row r="173" spans="3:16" hidden="1" x14ac:dyDescent="0.25">
      <c r="C173" s="38" t="s">
        <v>41</v>
      </c>
      <c r="D173" s="31">
        <v>2</v>
      </c>
      <c r="O173" s="31" t="s">
        <v>42</v>
      </c>
      <c r="P173" s="31">
        <v>2</v>
      </c>
    </row>
    <row r="174" spans="3:16" hidden="1" x14ac:dyDescent="0.25">
      <c r="C174" s="38" t="s">
        <v>79</v>
      </c>
      <c r="D174" s="31">
        <v>2</v>
      </c>
      <c r="O174" s="31" t="s">
        <v>58</v>
      </c>
      <c r="P174" s="31">
        <v>1</v>
      </c>
    </row>
    <row r="175" spans="3:16" hidden="1" x14ac:dyDescent="0.25">
      <c r="C175" s="38" t="s">
        <v>166</v>
      </c>
      <c r="D175" s="31">
        <v>2</v>
      </c>
      <c r="O175" s="31" t="s">
        <v>41</v>
      </c>
      <c r="P175" s="31">
        <v>1</v>
      </c>
    </row>
    <row r="176" spans="3:16" hidden="1" x14ac:dyDescent="0.25">
      <c r="C176" s="38" t="s">
        <v>85</v>
      </c>
      <c r="D176" s="31">
        <v>2</v>
      </c>
      <c r="O176" s="31" t="s">
        <v>107</v>
      </c>
      <c r="P176" s="31">
        <v>1</v>
      </c>
    </row>
    <row r="177" spans="3:16" hidden="1" x14ac:dyDescent="0.25">
      <c r="C177" s="38" t="s">
        <v>168</v>
      </c>
      <c r="D177" s="31">
        <v>1</v>
      </c>
      <c r="O177" s="31" t="s">
        <v>65</v>
      </c>
      <c r="P177" s="31">
        <v>1</v>
      </c>
    </row>
    <row r="178" spans="3:16" hidden="1" x14ac:dyDescent="0.25">
      <c r="C178" s="38" t="s">
        <v>107</v>
      </c>
      <c r="D178" s="31">
        <v>1</v>
      </c>
      <c r="O178" s="31" t="s">
        <v>168</v>
      </c>
      <c r="P178" s="31">
        <v>1</v>
      </c>
    </row>
    <row r="179" spans="3:16" hidden="1" x14ac:dyDescent="0.25">
      <c r="C179" s="38" t="s">
        <v>77</v>
      </c>
      <c r="D179" s="31">
        <v>1</v>
      </c>
      <c r="O179" s="31" t="s">
        <v>124</v>
      </c>
      <c r="P179" s="31">
        <v>1</v>
      </c>
    </row>
    <row r="180" spans="3:16" hidden="1" x14ac:dyDescent="0.25">
      <c r="C180" s="38" t="s">
        <v>124</v>
      </c>
      <c r="D180" s="31">
        <v>1</v>
      </c>
      <c r="O180" s="31" t="s">
        <v>155</v>
      </c>
      <c r="P180" s="31">
        <v>1</v>
      </c>
    </row>
    <row r="181" spans="3:16" hidden="1" x14ac:dyDescent="0.25">
      <c r="C181" s="38" t="s">
        <v>155</v>
      </c>
      <c r="D181" s="31">
        <v>0.7923</v>
      </c>
      <c r="O181" s="31" t="s">
        <v>143</v>
      </c>
      <c r="P181" s="31">
        <v>1</v>
      </c>
    </row>
    <row r="182" spans="3:16" hidden="1" x14ac:dyDescent="0.25">
      <c r="C182" s="38" t="s">
        <v>31</v>
      </c>
      <c r="D182" s="31">
        <v>0.64100000000000001</v>
      </c>
      <c r="O182" s="31" t="s">
        <v>141</v>
      </c>
      <c r="P182" s="31">
        <v>0.7399</v>
      </c>
    </row>
    <row r="183" spans="3:16" hidden="1" x14ac:dyDescent="0.25">
      <c r="C183" s="38" t="s">
        <v>137</v>
      </c>
      <c r="D183" s="31">
        <v>0.4955</v>
      </c>
      <c r="O183" s="31" t="s">
        <v>103</v>
      </c>
      <c r="P183" s="31">
        <v>0.70879999999999999</v>
      </c>
    </row>
    <row r="184" spans="3:16" hidden="1" x14ac:dyDescent="0.25">
      <c r="C184" s="38" t="s">
        <v>42</v>
      </c>
      <c r="D184" s="31">
        <v>0.48370000000000002</v>
      </c>
      <c r="O184" s="31" t="s">
        <v>117</v>
      </c>
      <c r="P184" s="31">
        <v>0.70389999999999997</v>
      </c>
    </row>
    <row r="185" spans="3:16" hidden="1" x14ac:dyDescent="0.25">
      <c r="C185" s="38" t="s">
        <v>154</v>
      </c>
      <c r="D185" s="31">
        <v>0.46460000000000001</v>
      </c>
      <c r="O185" s="31" t="s">
        <v>34</v>
      </c>
      <c r="P185" s="31">
        <v>0.69520000000000004</v>
      </c>
    </row>
    <row r="186" spans="3:16" hidden="1" x14ac:dyDescent="0.25">
      <c r="C186" s="38" t="s">
        <v>100</v>
      </c>
      <c r="D186" s="31">
        <v>0.38790000000000002</v>
      </c>
      <c r="O186" s="31" t="s">
        <v>100</v>
      </c>
      <c r="P186" s="31">
        <v>0.67130000000000001</v>
      </c>
    </row>
    <row r="187" spans="3:16" hidden="1" x14ac:dyDescent="0.25">
      <c r="C187" s="38" t="s">
        <v>110</v>
      </c>
      <c r="D187" s="31">
        <v>0.34570000000000001</v>
      </c>
      <c r="O187" s="31" t="s">
        <v>154</v>
      </c>
      <c r="P187" s="31">
        <v>0.62460000000000004</v>
      </c>
    </row>
    <row r="188" spans="3:16" hidden="1" x14ac:dyDescent="0.25">
      <c r="C188" s="38" t="s">
        <v>35</v>
      </c>
      <c r="D188" s="31">
        <v>0.29580000000000001</v>
      </c>
      <c r="O188" s="31" t="s">
        <v>99</v>
      </c>
      <c r="P188" s="31">
        <v>0.61470000000000002</v>
      </c>
    </row>
    <row r="189" spans="3:16" hidden="1" x14ac:dyDescent="0.25">
      <c r="C189" s="38" t="s">
        <v>103</v>
      </c>
      <c r="D189" s="31">
        <v>0.27550000000000002</v>
      </c>
      <c r="O189" s="31" t="s">
        <v>40</v>
      </c>
      <c r="P189" s="31">
        <v>0.60019999999999996</v>
      </c>
    </row>
    <row r="190" spans="3:16" hidden="1" x14ac:dyDescent="0.25">
      <c r="C190" s="38" t="s">
        <v>119</v>
      </c>
      <c r="D190" s="31">
        <v>0.26100000000000001</v>
      </c>
      <c r="O190" s="31" t="s">
        <v>35</v>
      </c>
      <c r="P190" s="31">
        <v>0.58199999999999996</v>
      </c>
    </row>
    <row r="191" spans="3:16" hidden="1" x14ac:dyDescent="0.25">
      <c r="C191" s="38" t="s">
        <v>36</v>
      </c>
      <c r="D191" s="31">
        <v>0.25319999999999998</v>
      </c>
      <c r="O191" s="31" t="s">
        <v>47</v>
      </c>
      <c r="P191" s="31">
        <v>0.42599999999999999</v>
      </c>
    </row>
    <row r="192" spans="3:16" hidden="1" x14ac:dyDescent="0.25">
      <c r="C192" s="38" t="s">
        <v>50</v>
      </c>
      <c r="D192" s="31">
        <v>0.24929999999999999</v>
      </c>
      <c r="O192" s="31" t="s">
        <v>145</v>
      </c>
      <c r="P192" s="31">
        <v>0.40720000000000001</v>
      </c>
    </row>
    <row r="193" spans="3:16" hidden="1" x14ac:dyDescent="0.25">
      <c r="C193" s="38" t="s">
        <v>87</v>
      </c>
      <c r="D193" s="31">
        <v>0.20849999999999999</v>
      </c>
      <c r="O193" s="31" t="s">
        <v>50</v>
      </c>
      <c r="P193" s="31">
        <v>0.37240000000000001</v>
      </c>
    </row>
    <row r="194" spans="3:16" hidden="1" x14ac:dyDescent="0.25">
      <c r="C194" s="38" t="s">
        <v>113</v>
      </c>
      <c r="D194" s="31">
        <v>0.20449999999999999</v>
      </c>
      <c r="O194" s="31" t="s">
        <v>159</v>
      </c>
      <c r="P194" s="31">
        <v>0.3483</v>
      </c>
    </row>
    <row r="195" spans="3:16" hidden="1" x14ac:dyDescent="0.25">
      <c r="C195" s="38" t="s">
        <v>70</v>
      </c>
      <c r="D195" s="31">
        <v>0.1953</v>
      </c>
      <c r="O195" s="31" t="s">
        <v>120</v>
      </c>
      <c r="P195" s="31">
        <v>0.34560000000000002</v>
      </c>
    </row>
    <row r="196" spans="3:16" hidden="1" x14ac:dyDescent="0.25">
      <c r="C196" s="38" t="s">
        <v>139</v>
      </c>
      <c r="D196" s="31">
        <v>0.1757</v>
      </c>
      <c r="O196" s="31" t="s">
        <v>87</v>
      </c>
      <c r="P196" s="31">
        <v>0.34460000000000002</v>
      </c>
    </row>
    <row r="197" spans="3:16" hidden="1" x14ac:dyDescent="0.25">
      <c r="C197" s="38" t="s">
        <v>99</v>
      </c>
      <c r="D197" s="31">
        <v>0.17069999999999999</v>
      </c>
      <c r="O197" s="31" t="s">
        <v>36</v>
      </c>
      <c r="P197" s="31">
        <v>0.31090000000000001</v>
      </c>
    </row>
    <row r="198" spans="3:16" hidden="1" x14ac:dyDescent="0.25">
      <c r="C198" s="38" t="s">
        <v>129</v>
      </c>
      <c r="D198" s="31">
        <v>0.15049999999999999</v>
      </c>
      <c r="O198" s="31" t="s">
        <v>129</v>
      </c>
      <c r="P198" s="31">
        <v>0.28720000000000001</v>
      </c>
    </row>
    <row r="199" spans="3:16" hidden="1" x14ac:dyDescent="0.25">
      <c r="C199" s="38" t="s">
        <v>159</v>
      </c>
      <c r="D199" s="31">
        <v>0.13819999999999999</v>
      </c>
      <c r="O199" s="31" t="s">
        <v>70</v>
      </c>
      <c r="P199" s="31">
        <v>0.28120000000000001</v>
      </c>
    </row>
    <row r="200" spans="3:16" hidden="1" x14ac:dyDescent="0.25">
      <c r="C200" s="38" t="s">
        <v>160</v>
      </c>
      <c r="D200" s="31">
        <v>0.1067</v>
      </c>
      <c r="O200" s="31" t="s">
        <v>139</v>
      </c>
      <c r="P200" s="31">
        <v>0.25840000000000002</v>
      </c>
    </row>
    <row r="201" spans="3:16" hidden="1" x14ac:dyDescent="0.25">
      <c r="C201" s="38" t="s">
        <v>80</v>
      </c>
      <c r="D201" s="31">
        <v>0.1028</v>
      </c>
      <c r="O201" s="31" t="s">
        <v>49</v>
      </c>
      <c r="P201" s="31">
        <v>0.25069999999999998</v>
      </c>
    </row>
    <row r="202" spans="3:16" hidden="1" x14ac:dyDescent="0.25">
      <c r="C202" s="38" t="s">
        <v>120</v>
      </c>
      <c r="D202" s="31">
        <v>9.9500000000000005E-2</v>
      </c>
      <c r="O202" s="31" t="s">
        <v>80</v>
      </c>
      <c r="P202" s="31">
        <v>0.2336</v>
      </c>
    </row>
    <row r="203" spans="3:16" hidden="1" x14ac:dyDescent="0.25">
      <c r="C203" s="38" t="s">
        <v>66</v>
      </c>
      <c r="D203" s="31">
        <v>7.4800000000000005E-2</v>
      </c>
      <c r="O203" s="31" t="s">
        <v>113</v>
      </c>
      <c r="P203" s="31">
        <v>0.155</v>
      </c>
    </row>
    <row r="204" spans="3:16" hidden="1" x14ac:dyDescent="0.25">
      <c r="C204" s="38" t="s">
        <v>111</v>
      </c>
      <c r="D204" s="31">
        <v>7.2800000000000004E-2</v>
      </c>
      <c r="O204" s="31" t="s">
        <v>94</v>
      </c>
      <c r="P204" s="31">
        <v>0.1411</v>
      </c>
    </row>
    <row r="205" spans="3:16" hidden="1" x14ac:dyDescent="0.25">
      <c r="C205" s="38" t="s">
        <v>125</v>
      </c>
      <c r="D205" s="31">
        <v>6.4899999999999999E-2</v>
      </c>
      <c r="O205" s="31" t="s">
        <v>111</v>
      </c>
      <c r="P205" s="31">
        <v>0.13320000000000001</v>
      </c>
    </row>
    <row r="206" spans="3:16" hidden="1" x14ac:dyDescent="0.25">
      <c r="C206" s="38" t="s">
        <v>64</v>
      </c>
      <c r="D206" s="31">
        <v>6.1600000000000002E-2</v>
      </c>
      <c r="O206" s="31" t="s">
        <v>125</v>
      </c>
      <c r="P206" s="31">
        <v>0.1104</v>
      </c>
    </row>
    <row r="207" spans="3:16" hidden="1" x14ac:dyDescent="0.25">
      <c r="C207" s="38" t="s">
        <v>47</v>
      </c>
      <c r="D207" s="31">
        <v>5.4800000000000001E-2</v>
      </c>
      <c r="O207" s="31" t="s">
        <v>67</v>
      </c>
      <c r="P207" s="31">
        <v>0.10780000000000001</v>
      </c>
    </row>
    <row r="208" spans="3:16" hidden="1" x14ac:dyDescent="0.25">
      <c r="C208" s="38" t="s">
        <v>95</v>
      </c>
      <c r="D208" s="31">
        <v>4.5100000000000001E-2</v>
      </c>
      <c r="O208" s="31" t="s">
        <v>66</v>
      </c>
      <c r="P208" s="31">
        <v>9.2700000000000005E-2</v>
      </c>
    </row>
    <row r="209" spans="3:16" hidden="1" x14ac:dyDescent="0.25">
      <c r="C209" s="38" t="s">
        <v>94</v>
      </c>
      <c r="D209" s="31">
        <v>3.5700000000000003E-2</v>
      </c>
      <c r="O209" s="31" t="s">
        <v>110</v>
      </c>
      <c r="P209" s="31">
        <v>9.2499999999999999E-2</v>
      </c>
    </row>
    <row r="210" spans="3:16" hidden="1" x14ac:dyDescent="0.25">
      <c r="C210" s="38" t="s">
        <v>49</v>
      </c>
      <c r="D210" s="31">
        <v>2.8899999999999999E-2</v>
      </c>
      <c r="O210" s="31" t="s">
        <v>95</v>
      </c>
      <c r="P210" s="31">
        <v>7.51E-2</v>
      </c>
    </row>
    <row r="211" spans="3:16" hidden="1" x14ac:dyDescent="0.25">
      <c r="C211" s="38" t="s">
        <v>149</v>
      </c>
      <c r="D211" s="31">
        <v>2.1899999999999999E-2</v>
      </c>
      <c r="O211" s="31" t="s">
        <v>64</v>
      </c>
      <c r="P211" s="31">
        <v>6.4000000000000001E-2</v>
      </c>
    </row>
    <row r="212" spans="3:16" hidden="1" x14ac:dyDescent="0.25">
      <c r="C212" s="38" t="s">
        <v>115</v>
      </c>
      <c r="D212" s="31">
        <v>1.46E-2</v>
      </c>
      <c r="O212" s="31" t="s">
        <v>149</v>
      </c>
      <c r="P212" s="31">
        <v>2.7799999999999998E-2</v>
      </c>
    </row>
    <row r="213" spans="3:16" hidden="1" x14ac:dyDescent="0.25">
      <c r="C213" s="38" t="s">
        <v>67</v>
      </c>
      <c r="D213" s="31">
        <v>1.37E-2</v>
      </c>
      <c r="O213" s="31" t="s">
        <v>115</v>
      </c>
      <c r="P213" s="31">
        <v>2.4799999999999999E-2</v>
      </c>
    </row>
    <row r="214" spans="3:16" hidden="1" x14ac:dyDescent="0.25">
      <c r="C214" s="38" t="s">
        <v>148</v>
      </c>
      <c r="D214" s="31">
        <v>8.9999999999999993E-3</v>
      </c>
      <c r="O214" s="31" t="s">
        <v>119</v>
      </c>
      <c r="P214" s="31">
        <v>1.26E-2</v>
      </c>
    </row>
    <row r="215" spans="3:16" hidden="1" x14ac:dyDescent="0.25">
      <c r="O215" s="31" t="s">
        <v>148</v>
      </c>
      <c r="P215" s="31">
        <v>1.04E-2</v>
      </c>
    </row>
    <row r="216" spans="3:16" hidden="1" x14ac:dyDescent="0.25"/>
    <row r="217" spans="3:16" hidden="1" x14ac:dyDescent="0.25">
      <c r="C217" s="31" t="s">
        <v>200</v>
      </c>
      <c r="D217" s="31">
        <v>522974</v>
      </c>
    </row>
    <row r="218" spans="3:16" hidden="1" x14ac:dyDescent="0.25">
      <c r="C218" s="31" t="s">
        <v>196</v>
      </c>
      <c r="D218" s="31">
        <v>521925</v>
      </c>
      <c r="O218" s="31" t="s">
        <v>200</v>
      </c>
      <c r="P218" s="31">
        <v>217889</v>
      </c>
    </row>
    <row r="219" spans="3:16" hidden="1" x14ac:dyDescent="0.25">
      <c r="C219" s="31" t="s">
        <v>199</v>
      </c>
      <c r="D219" s="31">
        <v>481277</v>
      </c>
      <c r="O219" s="31" t="s">
        <v>196</v>
      </c>
      <c r="P219" s="31">
        <v>217415</v>
      </c>
    </row>
    <row r="220" spans="3:16" hidden="1" x14ac:dyDescent="0.25">
      <c r="C220" s="31" t="s">
        <v>208</v>
      </c>
      <c r="D220" s="31">
        <v>480758</v>
      </c>
      <c r="O220" s="31" t="s">
        <v>199</v>
      </c>
      <c r="P220" s="31">
        <v>193599</v>
      </c>
    </row>
    <row r="221" spans="3:16" hidden="1" x14ac:dyDescent="0.25">
      <c r="C221" s="31" t="s">
        <v>204</v>
      </c>
      <c r="D221" s="31">
        <v>345541</v>
      </c>
      <c r="O221" s="31" t="s">
        <v>208</v>
      </c>
      <c r="P221" s="31">
        <v>192539</v>
      </c>
    </row>
    <row r="222" spans="3:16" hidden="1" x14ac:dyDescent="0.25">
      <c r="C222" s="31" t="s">
        <v>198</v>
      </c>
      <c r="D222" s="31">
        <v>247855</v>
      </c>
      <c r="O222" s="31" t="s">
        <v>209</v>
      </c>
      <c r="P222" s="31">
        <v>98813</v>
      </c>
    </row>
    <row r="223" spans="3:16" hidden="1" x14ac:dyDescent="0.25">
      <c r="C223" s="31" t="s">
        <v>209</v>
      </c>
      <c r="D223" s="31">
        <v>134375</v>
      </c>
      <c r="O223" s="31" t="s">
        <v>204</v>
      </c>
      <c r="P223" s="31">
        <v>93430.7</v>
      </c>
    </row>
    <row r="224" spans="3:16" hidden="1" x14ac:dyDescent="0.25">
      <c r="C224" s="31" t="s">
        <v>201</v>
      </c>
      <c r="D224" s="31">
        <v>28641.7</v>
      </c>
      <c r="O224" s="31" t="s">
        <v>198</v>
      </c>
      <c r="P224" s="31">
        <v>88293</v>
      </c>
    </row>
    <row r="225" spans="3:16" hidden="1" x14ac:dyDescent="0.25">
      <c r="C225" s="31" t="s">
        <v>207</v>
      </c>
      <c r="D225" s="31">
        <v>22590.1</v>
      </c>
      <c r="O225" s="31" t="s">
        <v>201</v>
      </c>
      <c r="P225" s="31">
        <v>20869.7</v>
      </c>
    </row>
    <row r="226" spans="3:16" hidden="1" x14ac:dyDescent="0.25">
      <c r="C226" s="31" t="s">
        <v>205</v>
      </c>
      <c r="D226" s="31">
        <v>11437</v>
      </c>
      <c r="O226" s="31" t="s">
        <v>207</v>
      </c>
      <c r="P226" s="31">
        <v>13568.2</v>
      </c>
    </row>
    <row r="227" spans="3:16" hidden="1" x14ac:dyDescent="0.25">
      <c r="C227" s="31" t="s">
        <v>203</v>
      </c>
      <c r="D227" s="31">
        <v>6051.57</v>
      </c>
      <c r="O227" s="31" t="s">
        <v>203</v>
      </c>
      <c r="P227" s="31">
        <v>7301.52</v>
      </c>
    </row>
    <row r="228" spans="3:16" hidden="1" x14ac:dyDescent="0.25">
      <c r="C228" s="31" t="s">
        <v>202</v>
      </c>
      <c r="D228" s="31">
        <v>1722.24</v>
      </c>
      <c r="O228" s="31" t="s">
        <v>205</v>
      </c>
      <c r="P228" s="31">
        <v>2374.6</v>
      </c>
    </row>
    <row r="229" spans="3:16" hidden="1" x14ac:dyDescent="0.25">
      <c r="C229" s="31" t="s">
        <v>206</v>
      </c>
      <c r="D229" s="31">
        <v>1474</v>
      </c>
      <c r="O229" s="31" t="s">
        <v>202</v>
      </c>
      <c r="P229" s="31">
        <v>1233.4000000000001</v>
      </c>
    </row>
    <row r="230" spans="3:16" hidden="1" x14ac:dyDescent="0.25">
      <c r="C230" s="31" t="s">
        <v>197</v>
      </c>
      <c r="D230" s="31">
        <v>148.97399999999999</v>
      </c>
      <c r="O230" s="31" t="s">
        <v>206</v>
      </c>
      <c r="P230" s="31">
        <v>1635</v>
      </c>
    </row>
    <row r="231" spans="3:16" hidden="1" x14ac:dyDescent="0.25">
      <c r="C231" s="31" t="s">
        <v>9</v>
      </c>
      <c r="D231" s="31">
        <v>0</v>
      </c>
      <c r="O231" s="31" t="s">
        <v>197</v>
      </c>
      <c r="P231" s="31">
        <v>174.47499999999999</v>
      </c>
    </row>
    <row r="232" spans="3:16" hidden="1" x14ac:dyDescent="0.25">
      <c r="O232" s="31" t="s">
        <v>9</v>
      </c>
      <c r="P232" s="31">
        <v>0</v>
      </c>
    </row>
    <row r="233" spans="3:16" hidden="1" x14ac:dyDescent="0.25"/>
  </sheetData>
  <sheetProtection algorithmName="SHA-512" hashValue="DxdLrPmwA3A1oKlCc+ViRT55UNExD/Nu/30x0cAqBNKihUuStGRmqG1woVVHNO39wrLeVztFq5lciYB5MP92cw==" saltValue="LDF5Fh9c8q5SYCRmL5EXfA==" spinCount="100000" sheet="1" scenarios="1"/>
  <mergeCells count="2">
    <mergeCell ref="B1:Y1"/>
    <mergeCell ref="Z2:AC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Summary Table</vt:lpstr>
      <vt:lpstr>PMTCT coverage</vt:lpstr>
      <vt:lpstr>PMTCT regimen</vt:lpstr>
      <vt:lpstr>New Infects_trends</vt:lpstr>
      <vt:lpstr>PMTCT_GP_NI-reduction</vt:lpstr>
      <vt:lpstr>HIV Pop_0-14</vt:lpstr>
      <vt:lpstr>HIV Pop_0-14_All regions</vt:lpstr>
      <vt:lpstr>HIV Pop_0-14_Region</vt:lpstr>
      <vt:lpstr>New Infects_0-14</vt:lpstr>
      <vt:lpstr>New Infections_0-14_Regions</vt:lpstr>
      <vt:lpstr>New Infections_0-14_Region</vt:lpstr>
      <vt:lpstr>AIDS Deaths_0-14</vt:lpstr>
      <vt:lpstr>AIDS Death_0-14_Regions</vt:lpstr>
      <vt:lpstr>AIDS Deaths_0-14_Region</vt:lpstr>
      <vt:lpstr>PMTCT_PedART_All regions</vt:lpstr>
      <vt:lpstr>PMTCT_PedART_Region</vt:lpstr>
      <vt:lpstr>ART Gap</vt:lpstr>
      <vt:lpstr>PMTCT_EID_All regions</vt:lpstr>
      <vt:lpstr>PMTCT_EID_Region</vt:lpstr>
      <vt:lpstr>PMTCT_InfantARVs_All regions</vt:lpstr>
      <vt:lpstr>PMTCT_Infant ARVs_Region</vt:lpstr>
      <vt:lpstr>PMTCT_All regions_Cotrim</vt:lpstr>
      <vt:lpstr>PMTCT_CTX_Region</vt:lpstr>
      <vt:lpstr>DPT_EID</vt:lpstr>
      <vt:lpstr>Summary Table_Ados</vt:lpstr>
      <vt:lpstr>HIV Pop_10-19</vt:lpstr>
      <vt:lpstr>HIV Pop_10-19_Regions</vt:lpstr>
      <vt:lpstr>HIV Pop_10-19_Region</vt:lpstr>
      <vt:lpstr>New Infects_15-19</vt:lpstr>
      <vt:lpstr>New Infections_15-19_Regions</vt:lpstr>
      <vt:lpstr>New Infections_15-19_Region</vt:lpstr>
      <vt:lpstr>New Infects trend_ados_Region</vt:lpstr>
      <vt:lpstr>AIDS Deaths_by age grps_Region</vt:lpstr>
      <vt:lpstr>AIDS Deaths_10-19</vt:lpstr>
      <vt:lpstr>AIDS Death_10-19_Regions</vt:lpstr>
      <vt:lpstr>AIDS Death_10-19_Region</vt:lpstr>
      <vt:lpstr>Adolescent ART coverage</vt:lpstr>
      <vt:lpstr>Comp_Know</vt:lpstr>
      <vt:lpstr>Sex by 15</vt:lpstr>
      <vt:lpstr>Mult Partners</vt:lpstr>
      <vt:lpstr>Mult Partners_Condoms</vt:lpstr>
      <vt:lpstr>High Risk Sex</vt:lpstr>
      <vt:lpstr>High Risk Sex_Condoms</vt:lpstr>
      <vt:lpstr>Testing by 12mos</vt:lpstr>
      <vt:lpstr>Circumcision</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Andrew Porth</dc:creator>
  <cp:lastModifiedBy>Padraic Murphy</cp:lastModifiedBy>
  <cp:lastPrinted>2015-10-05T17:53:56Z</cp:lastPrinted>
  <dcterms:created xsi:type="dcterms:W3CDTF">2015-08-20T13:43:25Z</dcterms:created>
  <dcterms:modified xsi:type="dcterms:W3CDTF">2015-11-18T13:28:56Z</dcterms:modified>
</cp:coreProperties>
</file>