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9.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2.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4.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5.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6.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5.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7.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6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62.xml" ContentType="application/vnd.openxmlformats-officedocument.drawingml.chartshapes+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6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6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6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6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esktop\STR7_charts_package\"/>
    </mc:Choice>
  </mc:AlternateContent>
  <workbookProtection workbookAlgorithmName="SHA-512" workbookHashValue="eKsADgzhQQ8STZs/DJ4920cngRHOOuy/NXePsg+TMNDymnqcJxeQO4iIpttM9sUAu3uJqzX5hRCsjVxA425RmA==" workbookSaltValue="uyO+7pPFNc5bU7merldTHQ==" workbookSpinCount="100000" lockStructure="1"/>
  <bookViews>
    <workbookView xWindow="0" yWindow="0" windowWidth="15405" windowHeight="11505" tabRatio="886"/>
  </bookViews>
  <sheets>
    <sheet name="Summary Table_Children" sheetId="121" r:id="rId1"/>
    <sheet name="PMTCT coverage" sheetId="54" r:id="rId2"/>
    <sheet name="PMTCT regimen" sheetId="4" r:id="rId3"/>
    <sheet name="New Infects_trend" sheetId="123" r:id="rId4"/>
    <sheet name="PMTCT_GP_NI-reduction" sheetId="67" r:id="rId5"/>
    <sheet name="PMTCT coverage vs. NI " sheetId="66" r:id="rId6"/>
    <sheet name="PMTCT-MTCT Rates_ESAR" sheetId="7" r:id="rId7"/>
    <sheet name="PMTCT-MTCT Rates_ESAR2" sheetId="9" r:id="rId8"/>
    <sheet name="HIV Pop_0-14" sheetId="124" r:id="rId9"/>
    <sheet name="HIV Pop_0-14_All Regions" sheetId="125" r:id="rId10"/>
    <sheet name="HIV Pop_0-14_ESAR" sheetId="95" r:id="rId11"/>
    <sheet name="HIV Pop_age distribution" sheetId="126" r:id="rId12"/>
    <sheet name="New Infects_0-14" sheetId="127" r:id="rId13"/>
    <sheet name="New Infections_0-14_All reg" sheetId="128" r:id="rId14"/>
    <sheet name="New Infections_0-14_ESAR" sheetId="62" r:id="rId15"/>
    <sheet name="AIDS Deaths_0-14" sheetId="129" r:id="rId16"/>
    <sheet name="AIDS Death_0-14_All Regions" sheetId="130" r:id="rId17"/>
    <sheet name="AIDS Deaths_0-14_ESAR" sheetId="65" r:id="rId18"/>
    <sheet name="AIDS Deaths_age distribution" sheetId="131" r:id="rId19"/>
    <sheet name="PMTCT_NI" sheetId="55" state="hidden" r:id="rId20"/>
    <sheet name="PMTCT cascade" sheetId="10" r:id="rId21"/>
    <sheet name="PedART coverage vs. Deaths" sheetId="68" r:id="rId22"/>
    <sheet name="PMTCT_PedART_All Regions" sheetId="132" r:id="rId23"/>
    <sheet name="PMTCT_PedART_ESAR" sheetId="56" r:id="rId24"/>
    <sheet name="PedART_AdultsChildren_LMIC" sheetId="20" state="hidden" r:id="rId25"/>
    <sheet name="PedART_AdultsChildren_Reg" sheetId="133" r:id="rId26"/>
    <sheet name="ART Gap" sheetId="57" r:id="rId27"/>
    <sheet name="PMTCT_EID_All Regions" sheetId="134" r:id="rId28"/>
    <sheet name="EID_GP" sheetId="135" r:id="rId29"/>
    <sheet name="PMTCT_InfantARVs_All Regions" sheetId="136" r:id="rId30"/>
    <sheet name="Infant ARVs_GP" sheetId="137" r:id="rId31"/>
    <sheet name="PMTCT_CTX_All Regions" sheetId="138" r:id="rId32"/>
    <sheet name="CTX_GP" sheetId="139" r:id="rId33"/>
    <sheet name="DPT_EID" sheetId="140" r:id="rId34"/>
    <sheet name="Summary Table_Ados" sheetId="103" r:id="rId35"/>
    <sheet name="HIV Pop_10-19" sheetId="141" r:id="rId36"/>
    <sheet name="HIV Pop_10-19_All Regions" sheetId="142" r:id="rId37"/>
    <sheet name="HIV Pop_10-19_ESAR" sheetId="61" r:id="rId38"/>
    <sheet name="New Infects_15-19" sheetId="143" r:id="rId39"/>
    <sheet name="New Infections_15-19_AllRegs" sheetId="144" r:id="rId40"/>
    <sheet name="New Infections_15-19_ESAR" sheetId="80" r:id="rId41"/>
    <sheet name="NI_ESAR_2000v2015" sheetId="120" r:id="rId42"/>
    <sheet name="New Infects trend_ados" sheetId="44" state="hidden" r:id="rId43"/>
    <sheet name="New Infects trend_ados_ESAR" sheetId="72" r:id="rId44"/>
    <sheet name="AIDS Deaths_by age groups" sheetId="33" state="hidden" r:id="rId45"/>
    <sheet name="AIDS Deaths_by age grps_ESAR" sheetId="73" r:id="rId46"/>
    <sheet name="AIDS Deaths_10-19" sheetId="145" r:id="rId47"/>
    <sheet name="AIDS Death_10-19_All Region" sheetId="146" r:id="rId48"/>
    <sheet name="AIDS Death_10-19_ESAR" sheetId="100" r:id="rId49"/>
    <sheet name="Adolescent ART coverage" sheetId="147" r:id="rId50"/>
    <sheet name="Comp_Know" sheetId="85" r:id="rId51"/>
    <sheet name="Mult Partners_Condoms" sheetId="89" r:id="rId52"/>
    <sheet name="Testing by 12mos" sheetId="91" r:id="rId53"/>
  </sheets>
  <definedNames>
    <definedName name="_xlnm._FilterDatabase" localSheetId="8" hidden="1">'HIV Pop_0-14'!$L$40:$N$200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127" l="1"/>
  <c r="N59" i="124"/>
  <c r="B42" i="9"/>
  <c r="C42" i="9"/>
  <c r="A33" i="139"/>
  <c r="A34" i="139"/>
  <c r="A35" i="139"/>
  <c r="A36" i="139"/>
  <c r="A37" i="139"/>
  <c r="A38" i="139"/>
  <c r="A39" i="139"/>
  <c r="A40" i="139"/>
  <c r="A41" i="139"/>
  <c r="A42" i="139"/>
  <c r="A43" i="139"/>
  <c r="A44" i="139"/>
  <c r="A45" i="139"/>
  <c r="A46" i="139"/>
  <c r="A47" i="139"/>
  <c r="A48" i="139"/>
  <c r="A49" i="139"/>
  <c r="A32" i="139"/>
  <c r="I36" i="139"/>
  <c r="B36" i="139"/>
  <c r="J36" i="139"/>
  <c r="C36" i="139"/>
  <c r="K36" i="139"/>
  <c r="D36" i="139"/>
  <c r="I45" i="139"/>
  <c r="J45" i="139"/>
  <c r="K45" i="139"/>
  <c r="I44" i="139"/>
  <c r="J44" i="139"/>
  <c r="K44" i="139"/>
  <c r="I38" i="139"/>
  <c r="J38" i="139"/>
  <c r="K38" i="139"/>
  <c r="I32" i="139"/>
  <c r="J32" i="139"/>
  <c r="K32" i="139"/>
  <c r="I48" i="139"/>
  <c r="J48" i="139"/>
  <c r="K48" i="139"/>
  <c r="I40" i="139"/>
  <c r="B40" i="139"/>
  <c r="J40" i="139"/>
  <c r="K40" i="139"/>
  <c r="I35" i="139"/>
  <c r="J35" i="139"/>
  <c r="K35" i="139"/>
  <c r="I33" i="139"/>
  <c r="J33" i="139"/>
  <c r="K33" i="139"/>
  <c r="I49" i="139"/>
  <c r="J49" i="139"/>
  <c r="K49" i="139"/>
  <c r="I37" i="139"/>
  <c r="J37" i="139"/>
  <c r="K37" i="139"/>
  <c r="I47" i="139"/>
  <c r="B44" i="139"/>
  <c r="J47" i="139"/>
  <c r="K47" i="139"/>
  <c r="I34" i="139"/>
  <c r="J34" i="139"/>
  <c r="K34" i="139"/>
  <c r="I43" i="139"/>
  <c r="J43" i="139"/>
  <c r="K43" i="139"/>
  <c r="I41" i="139"/>
  <c r="J41" i="139"/>
  <c r="C41" i="139"/>
  <c r="K41" i="139"/>
  <c r="I42" i="139"/>
  <c r="J42" i="139"/>
  <c r="K42" i="139"/>
  <c r="I39" i="139"/>
  <c r="B39" i="139"/>
  <c r="J39" i="139"/>
  <c r="C49" i="139"/>
  <c r="K39" i="139"/>
  <c r="D49" i="139"/>
  <c r="K46" i="139"/>
  <c r="J46" i="139"/>
  <c r="K33" i="137"/>
  <c r="K34" i="137"/>
  <c r="K35" i="137"/>
  <c r="K36" i="137"/>
  <c r="K37" i="137"/>
  <c r="K38" i="137"/>
  <c r="K39" i="137"/>
  <c r="D39" i="137"/>
  <c r="K40" i="137"/>
  <c r="K41" i="137"/>
  <c r="K42" i="137"/>
  <c r="K43" i="137"/>
  <c r="K44" i="137"/>
  <c r="K45" i="137"/>
  <c r="K46" i="137"/>
  <c r="D46" i="137"/>
  <c r="K47" i="137"/>
  <c r="D47" i="137"/>
  <c r="K48" i="137"/>
  <c r="D45" i="137"/>
  <c r="K49" i="137"/>
  <c r="K50" i="137"/>
  <c r="K32" i="137"/>
  <c r="J33" i="137"/>
  <c r="J34" i="137"/>
  <c r="J35" i="137"/>
  <c r="J36" i="137"/>
  <c r="J37" i="137"/>
  <c r="J38" i="137"/>
  <c r="J39" i="137"/>
  <c r="J40" i="137"/>
  <c r="J41" i="137"/>
  <c r="J42" i="137"/>
  <c r="J43" i="137"/>
  <c r="J44" i="137"/>
  <c r="J45" i="137"/>
  <c r="J46" i="137"/>
  <c r="J47" i="137"/>
  <c r="J48" i="137"/>
  <c r="J49" i="137"/>
  <c r="J50" i="137"/>
  <c r="J32" i="137"/>
  <c r="C34" i="137"/>
  <c r="A41" i="137"/>
  <c r="A44" i="137"/>
  <c r="A33" i="137"/>
  <c r="A37" i="137"/>
  <c r="A50" i="137"/>
  <c r="A36" i="137"/>
  <c r="A40" i="137"/>
  <c r="A46" i="137"/>
  <c r="A42" i="137"/>
  <c r="A39" i="137"/>
  <c r="A34" i="137"/>
  <c r="A48" i="137"/>
  <c r="A35" i="137"/>
  <c r="A47" i="137"/>
  <c r="A49" i="137"/>
  <c r="A32" i="137"/>
  <c r="A45" i="137"/>
  <c r="A43" i="137"/>
  <c r="A38" i="137"/>
  <c r="I32" i="137"/>
  <c r="I41" i="137"/>
  <c r="B41" i="137"/>
  <c r="I33" i="137"/>
  <c r="D44" i="137"/>
  <c r="I34" i="137"/>
  <c r="B34" i="137"/>
  <c r="I35" i="137"/>
  <c r="I36" i="137"/>
  <c r="I37" i="137"/>
  <c r="I38" i="137"/>
  <c r="I39" i="137"/>
  <c r="I40" i="137"/>
  <c r="I42" i="137"/>
  <c r="D34" i="137"/>
  <c r="I43" i="137"/>
  <c r="I44" i="137"/>
  <c r="B35" i="137"/>
  <c r="C35" i="137"/>
  <c r="I45" i="137"/>
  <c r="I46" i="137"/>
  <c r="I49" i="137"/>
  <c r="B49" i="137"/>
  <c r="I47" i="137"/>
  <c r="I48" i="137"/>
  <c r="B45" i="137"/>
  <c r="B43" i="137"/>
  <c r="I50" i="137"/>
  <c r="B38" i="137"/>
  <c r="A37" i="135"/>
  <c r="A33" i="135"/>
  <c r="A34" i="135"/>
  <c r="A45" i="135"/>
  <c r="A44" i="135"/>
  <c r="A35" i="135"/>
  <c r="A41" i="135"/>
  <c r="A32" i="135"/>
  <c r="A43" i="135"/>
  <c r="A49" i="135"/>
  <c r="A38" i="135"/>
  <c r="A47" i="135"/>
  <c r="A48" i="135"/>
  <c r="A36" i="135"/>
  <c r="A42" i="135"/>
  <c r="A39" i="135"/>
  <c r="A46" i="135"/>
  <c r="A40" i="135"/>
  <c r="J38" i="135"/>
  <c r="J46" i="135"/>
  <c r="J42" i="135"/>
  <c r="C42" i="135"/>
  <c r="J39" i="135"/>
  <c r="J33" i="135"/>
  <c r="J48" i="135"/>
  <c r="J44" i="135"/>
  <c r="C44" i="135"/>
  <c r="J37" i="135"/>
  <c r="J35" i="135"/>
  <c r="J49" i="135"/>
  <c r="J32" i="135"/>
  <c r="J47" i="135"/>
  <c r="J34" i="135"/>
  <c r="J43" i="135"/>
  <c r="J40" i="135"/>
  <c r="C40" i="135"/>
  <c r="J41" i="135"/>
  <c r="C41" i="135"/>
  <c r="J36" i="135"/>
  <c r="K38" i="135"/>
  <c r="D38" i="135"/>
  <c r="I38" i="135"/>
  <c r="B38" i="135"/>
  <c r="F38" i="135"/>
  <c r="K46" i="135"/>
  <c r="K42" i="135"/>
  <c r="K39" i="135"/>
  <c r="K33" i="135"/>
  <c r="K48" i="135"/>
  <c r="K44" i="135"/>
  <c r="K37" i="135"/>
  <c r="K35" i="135"/>
  <c r="I35" i="135"/>
  <c r="B35" i="135"/>
  <c r="F35" i="135"/>
  <c r="K49" i="135"/>
  <c r="K32" i="135"/>
  <c r="K47" i="135"/>
  <c r="K34" i="135"/>
  <c r="K43" i="135"/>
  <c r="K40" i="135"/>
  <c r="D40" i="135"/>
  <c r="K41" i="135"/>
  <c r="D41" i="135"/>
  <c r="I41" i="135"/>
  <c r="B41" i="135"/>
  <c r="F41" i="135"/>
  <c r="K36" i="135"/>
  <c r="I46" i="135"/>
  <c r="I42" i="135"/>
  <c r="B42" i="135"/>
  <c r="I39" i="135"/>
  <c r="I33" i="135"/>
  <c r="B33" i="135"/>
  <c r="I48" i="135"/>
  <c r="I44" i="135"/>
  <c r="B44" i="135"/>
  <c r="I37" i="135"/>
  <c r="I49" i="135"/>
  <c r="I32" i="135"/>
  <c r="I47" i="135"/>
  <c r="I34" i="135"/>
  <c r="I43" i="135"/>
  <c r="I40" i="135"/>
  <c r="B40" i="135"/>
  <c r="I36" i="135"/>
  <c r="C38" i="139"/>
  <c r="D48" i="139"/>
  <c r="D44" i="139"/>
  <c r="F44" i="139"/>
  <c r="C43" i="139"/>
  <c r="B43" i="139"/>
  <c r="E43" i="139"/>
  <c r="B42" i="139"/>
  <c r="F40" i="139"/>
  <c r="E39" i="139"/>
  <c r="B38" i="139"/>
  <c r="E38" i="139"/>
  <c r="B34" i="139"/>
  <c r="F36" i="139"/>
  <c r="B35" i="139"/>
  <c r="C47" i="139"/>
  <c r="C48" i="139"/>
  <c r="B47" i="139"/>
  <c r="B49" i="139"/>
  <c r="F49" i="139"/>
  <c r="F47" i="139"/>
  <c r="C46" i="139"/>
  <c r="B45" i="139"/>
  <c r="D43" i="139"/>
  <c r="F43" i="139"/>
  <c r="C42" i="139"/>
  <c r="B41" i="139"/>
  <c r="E41" i="139"/>
  <c r="F39" i="139"/>
  <c r="B37" i="139"/>
  <c r="E37" i="139"/>
  <c r="E34" i="139"/>
  <c r="B33" i="139"/>
  <c r="B48" i="139"/>
  <c r="F48" i="139"/>
  <c r="D42" i="139"/>
  <c r="F42" i="139"/>
  <c r="D46" i="139"/>
  <c r="E44" i="139"/>
  <c r="E35" i="139"/>
  <c r="F45" i="139"/>
  <c r="E40" i="139"/>
  <c r="F33" i="139"/>
  <c r="E45" i="139"/>
  <c r="E33" i="139"/>
  <c r="E36" i="139"/>
  <c r="F34" i="139"/>
  <c r="E42" i="139"/>
  <c r="C43" i="137"/>
  <c r="C47" i="137"/>
  <c r="C39" i="137"/>
  <c r="C36" i="137"/>
  <c r="C44" i="137"/>
  <c r="D35" i="137"/>
  <c r="F35" i="137"/>
  <c r="D50" i="137"/>
  <c r="C48" i="137"/>
  <c r="B48" i="137"/>
  <c r="E48" i="137"/>
  <c r="B46" i="137"/>
  <c r="B39" i="137"/>
  <c r="E39" i="137"/>
  <c r="B40" i="137"/>
  <c r="E40" i="137"/>
  <c r="B37" i="137"/>
  <c r="F37" i="137"/>
  <c r="B44" i="137"/>
  <c r="B33" i="137"/>
  <c r="C50" i="137"/>
  <c r="D41" i="137"/>
  <c r="F48" i="137"/>
  <c r="B50" i="137"/>
  <c r="F50" i="137"/>
  <c r="B47" i="137"/>
  <c r="F47" i="137"/>
  <c r="D36" i="137"/>
  <c r="C33" i="137"/>
  <c r="E41" i="137"/>
  <c r="C46" i="137"/>
  <c r="D49" i="137"/>
  <c r="F40" i="137"/>
  <c r="C45" i="137"/>
  <c r="E45" i="137"/>
  <c r="C49" i="137"/>
  <c r="B42" i="137"/>
  <c r="B36" i="137"/>
  <c r="E36" i="137"/>
  <c r="F46" i="137"/>
  <c r="F45" i="137"/>
  <c r="E32" i="137"/>
  <c r="F34" i="137"/>
  <c r="F49" i="137"/>
  <c r="F42" i="137"/>
  <c r="F38" i="137"/>
  <c r="F33" i="137"/>
  <c r="E35" i="137"/>
  <c r="E43" i="137"/>
  <c r="E34" i="137"/>
  <c r="E50" i="137"/>
  <c r="D46" i="135"/>
  <c r="F32" i="137"/>
  <c r="E49" i="137"/>
  <c r="F43" i="137"/>
  <c r="F39" i="137"/>
  <c r="E37" i="137"/>
  <c r="E33" i="137"/>
  <c r="E46" i="137"/>
  <c r="F36" i="137"/>
  <c r="E38" i="137"/>
  <c r="E42" i="137"/>
  <c r="C38" i="135"/>
  <c r="E38" i="135"/>
  <c r="C48" i="135"/>
  <c r="B48" i="135"/>
  <c r="E48" i="135"/>
  <c r="C43" i="135"/>
  <c r="B39" i="135"/>
  <c r="B46" i="135"/>
  <c r="F46" i="135"/>
  <c r="B34" i="135"/>
  <c r="C34" i="135"/>
  <c r="E34" i="135"/>
  <c r="D47" i="135"/>
  <c r="C46" i="135"/>
  <c r="E35" i="135"/>
  <c r="C47" i="135"/>
  <c r="B43" i="135"/>
  <c r="E43" i="135"/>
  <c r="B36" i="135"/>
  <c r="E36" i="135"/>
  <c r="E39" i="135"/>
  <c r="B47" i="135"/>
  <c r="D48" i="135"/>
  <c r="D43" i="135"/>
  <c r="D44" i="135"/>
  <c r="F44" i="135"/>
  <c r="F35" i="139"/>
  <c r="F38" i="139"/>
  <c r="E47" i="139"/>
  <c r="F41" i="139"/>
  <c r="E49" i="139"/>
  <c r="F37" i="139"/>
  <c r="E48" i="139"/>
  <c r="E47" i="137"/>
  <c r="E44" i="137"/>
  <c r="F44" i="137"/>
  <c r="F41" i="137"/>
  <c r="L52" i="147"/>
  <c r="A52" i="147"/>
  <c r="D48" i="146"/>
  <c r="C48" i="146"/>
  <c r="D46" i="146"/>
  <c r="C46" i="146"/>
  <c r="D45" i="146"/>
  <c r="C45" i="146"/>
  <c r="D44" i="146"/>
  <c r="C44" i="146"/>
  <c r="D43" i="146"/>
  <c r="C43" i="146"/>
  <c r="D42" i="146"/>
  <c r="C42" i="146"/>
  <c r="D41" i="146"/>
  <c r="C41" i="146"/>
  <c r="D40" i="146"/>
  <c r="C40" i="146"/>
  <c r="D39" i="146"/>
  <c r="C39" i="146"/>
  <c r="J61" i="145"/>
  <c r="I61" i="145"/>
  <c r="E61" i="145"/>
  <c r="D61" i="145"/>
  <c r="H60" i="145"/>
  <c r="I60" i="145"/>
  <c r="D60" i="145"/>
  <c r="C60" i="145"/>
  <c r="E60" i="145"/>
  <c r="J59" i="145"/>
  <c r="I59" i="145"/>
  <c r="E59" i="145"/>
  <c r="D59" i="145"/>
  <c r="J58" i="145"/>
  <c r="I58" i="145"/>
  <c r="E58" i="145"/>
  <c r="J57" i="145"/>
  <c r="I57" i="145"/>
  <c r="E57" i="145"/>
  <c r="D57" i="145"/>
  <c r="J56" i="145"/>
  <c r="I56" i="145"/>
  <c r="E56" i="145"/>
  <c r="D56" i="145"/>
  <c r="J55" i="145"/>
  <c r="I55" i="145"/>
  <c r="E55" i="145"/>
  <c r="D55" i="145"/>
  <c r="J54" i="145"/>
  <c r="I54" i="145"/>
  <c r="E54" i="145"/>
  <c r="D54" i="145"/>
  <c r="J53" i="145"/>
  <c r="I53" i="145"/>
  <c r="E53" i="145"/>
  <c r="D53" i="145"/>
  <c r="J52" i="145"/>
  <c r="I52" i="145"/>
  <c r="E52" i="145"/>
  <c r="D52" i="145"/>
  <c r="J51" i="145"/>
  <c r="I51" i="145"/>
  <c r="E51" i="145"/>
  <c r="D51" i="145"/>
  <c r="J50" i="145"/>
  <c r="I50" i="145"/>
  <c r="E50" i="145"/>
  <c r="J49" i="145"/>
  <c r="I49" i="145"/>
  <c r="E49" i="145"/>
  <c r="D49" i="145"/>
  <c r="J48" i="145"/>
  <c r="I48" i="145"/>
  <c r="E48" i="145"/>
  <c r="D48" i="145"/>
  <c r="J47" i="145"/>
  <c r="I47" i="145"/>
  <c r="E47" i="145"/>
  <c r="D47" i="145"/>
  <c r="J46" i="145"/>
  <c r="I46" i="145"/>
  <c r="E46" i="145"/>
  <c r="D46" i="145"/>
  <c r="J45" i="145"/>
  <c r="E45" i="145"/>
  <c r="D45" i="145"/>
  <c r="J44" i="145"/>
  <c r="I44" i="145"/>
  <c r="E44" i="145"/>
  <c r="D44" i="145"/>
  <c r="J43" i="145"/>
  <c r="I43" i="145"/>
  <c r="E43" i="145"/>
  <c r="J42" i="145"/>
  <c r="E42" i="145"/>
  <c r="D42" i="145"/>
  <c r="J41" i="145"/>
  <c r="I41" i="145"/>
  <c r="E41" i="145"/>
  <c r="D41" i="145"/>
  <c r="J40" i="145"/>
  <c r="I40" i="145"/>
  <c r="E40" i="145"/>
  <c r="D40" i="145"/>
  <c r="D48" i="144"/>
  <c r="D46" i="144"/>
  <c r="D45" i="144"/>
  <c r="D44" i="144"/>
  <c r="D43" i="144"/>
  <c r="D42" i="144"/>
  <c r="D41" i="144"/>
  <c r="D40" i="144"/>
  <c r="D39" i="144"/>
  <c r="Q62" i="143"/>
  <c r="P62" i="143"/>
  <c r="O61" i="143"/>
  <c r="P61" i="143"/>
  <c r="E61" i="143"/>
  <c r="D61" i="143"/>
  <c r="Q60" i="143"/>
  <c r="C60" i="143"/>
  <c r="E60" i="143"/>
  <c r="Q59" i="143"/>
  <c r="E59" i="143"/>
  <c r="Q58" i="143"/>
  <c r="E58" i="143"/>
  <c r="Q57" i="143"/>
  <c r="E57" i="143"/>
  <c r="Q56" i="143"/>
  <c r="E56" i="143"/>
  <c r="Q55" i="143"/>
  <c r="E55" i="143"/>
  <c r="Q54" i="143"/>
  <c r="E54" i="143"/>
  <c r="Q53" i="143"/>
  <c r="E53" i="143"/>
  <c r="Q52" i="143"/>
  <c r="E52" i="143"/>
  <c r="Q51" i="143"/>
  <c r="E51" i="143"/>
  <c r="Q50" i="143"/>
  <c r="E50" i="143"/>
  <c r="Q49" i="143"/>
  <c r="E49" i="143"/>
  <c r="Q48" i="143"/>
  <c r="E48" i="143"/>
  <c r="Q47" i="143"/>
  <c r="E47" i="143"/>
  <c r="Q46" i="143"/>
  <c r="E46" i="143"/>
  <c r="Q45" i="143"/>
  <c r="E45" i="143"/>
  <c r="Q44" i="143"/>
  <c r="E44" i="143"/>
  <c r="Q43" i="143"/>
  <c r="E43" i="143"/>
  <c r="Q42" i="143"/>
  <c r="E42" i="143"/>
  <c r="Q41" i="143"/>
  <c r="E41" i="143"/>
  <c r="E40" i="143"/>
  <c r="C48" i="142"/>
  <c r="B48" i="142"/>
  <c r="C47" i="142"/>
  <c r="C46" i="142"/>
  <c r="C45" i="142"/>
  <c r="C44" i="142"/>
  <c r="C43" i="142"/>
  <c r="C42" i="142"/>
  <c r="C41" i="142"/>
  <c r="C40" i="142"/>
  <c r="J62" i="141"/>
  <c r="I62" i="141"/>
  <c r="E62" i="141"/>
  <c r="D62" i="141"/>
  <c r="H61" i="141"/>
  <c r="J61" i="141"/>
  <c r="C61" i="141"/>
  <c r="D61" i="141"/>
  <c r="J60" i="141"/>
  <c r="I60" i="141"/>
  <c r="E60" i="141"/>
  <c r="D60" i="141"/>
  <c r="J59" i="141"/>
  <c r="I59" i="141"/>
  <c r="E59" i="141"/>
  <c r="D59" i="141"/>
  <c r="J58" i="141"/>
  <c r="I58" i="141"/>
  <c r="E58" i="141"/>
  <c r="D58" i="141"/>
  <c r="J57" i="141"/>
  <c r="E57" i="141"/>
  <c r="D57" i="141"/>
  <c r="J56" i="141"/>
  <c r="I56" i="141"/>
  <c r="E56" i="141"/>
  <c r="D56" i="141"/>
  <c r="J55" i="141"/>
  <c r="I55" i="141"/>
  <c r="E55" i="141"/>
  <c r="D55" i="141"/>
  <c r="J54" i="141"/>
  <c r="I54" i="141"/>
  <c r="E54" i="141"/>
  <c r="J53" i="141"/>
  <c r="I53" i="141"/>
  <c r="E53" i="141"/>
  <c r="D53" i="141"/>
  <c r="J52" i="141"/>
  <c r="I52" i="141"/>
  <c r="E52" i="141"/>
  <c r="D52" i="141"/>
  <c r="J51" i="141"/>
  <c r="I51" i="141"/>
  <c r="E51" i="141"/>
  <c r="J50" i="141"/>
  <c r="I50" i="141"/>
  <c r="E50" i="141"/>
  <c r="D50" i="141"/>
  <c r="J49" i="141"/>
  <c r="I49" i="141"/>
  <c r="E49" i="141"/>
  <c r="D49" i="141"/>
  <c r="J48" i="141"/>
  <c r="E48" i="141"/>
  <c r="D48" i="141"/>
  <c r="J47" i="141"/>
  <c r="I47" i="141"/>
  <c r="E47" i="141"/>
  <c r="D47" i="141"/>
  <c r="J46" i="141"/>
  <c r="I46" i="141"/>
  <c r="E46" i="141"/>
  <c r="D46" i="141"/>
  <c r="J45" i="141"/>
  <c r="I45" i="141"/>
  <c r="E45" i="141"/>
  <c r="D45" i="141"/>
  <c r="J44" i="141"/>
  <c r="E44" i="141"/>
  <c r="D44" i="141"/>
  <c r="J43" i="141"/>
  <c r="I43" i="141"/>
  <c r="E43" i="141"/>
  <c r="D43" i="141"/>
  <c r="J42" i="141"/>
  <c r="I42" i="141"/>
  <c r="E42" i="141"/>
  <c r="J41" i="141"/>
  <c r="I41" i="141"/>
  <c r="E41" i="141"/>
  <c r="D41" i="141"/>
  <c r="I46" i="139"/>
  <c r="F39" i="135"/>
  <c r="F36" i="135"/>
  <c r="F48" i="135"/>
  <c r="F47" i="135"/>
  <c r="E47" i="135"/>
  <c r="F43" i="135"/>
  <c r="F34" i="135"/>
  <c r="J45" i="135"/>
  <c r="C45" i="135"/>
  <c r="K45" i="135"/>
  <c r="D45" i="135"/>
  <c r="I45" i="135"/>
  <c r="B45" i="135"/>
  <c r="E45" i="135"/>
  <c r="L50" i="133"/>
  <c r="K50" i="133"/>
  <c r="J50" i="133"/>
  <c r="I50" i="133"/>
  <c r="L49" i="133"/>
  <c r="K49" i="133"/>
  <c r="J49" i="133"/>
  <c r="I49" i="133"/>
  <c r="L48" i="133"/>
  <c r="K48" i="133"/>
  <c r="J48" i="133"/>
  <c r="I48" i="133"/>
  <c r="L47" i="133"/>
  <c r="K47" i="133"/>
  <c r="J47" i="133"/>
  <c r="I47" i="133"/>
  <c r="L46" i="133"/>
  <c r="K46" i="133"/>
  <c r="J46" i="133"/>
  <c r="I46" i="133"/>
  <c r="L45" i="133"/>
  <c r="K45" i="133"/>
  <c r="J45" i="133"/>
  <c r="I45" i="133"/>
  <c r="L44" i="133"/>
  <c r="K44" i="133"/>
  <c r="J44" i="133"/>
  <c r="I44" i="133"/>
  <c r="L43" i="133"/>
  <c r="K43" i="133"/>
  <c r="J43" i="133"/>
  <c r="I43" i="133"/>
  <c r="L42" i="133"/>
  <c r="K42" i="133"/>
  <c r="J42" i="133"/>
  <c r="I42" i="133"/>
  <c r="L41" i="133"/>
  <c r="K41" i="133"/>
  <c r="J41" i="133"/>
  <c r="I41" i="133"/>
  <c r="L40" i="133"/>
  <c r="K40" i="133"/>
  <c r="J40" i="133"/>
  <c r="I40" i="133"/>
  <c r="L39" i="133"/>
  <c r="K39" i="133"/>
  <c r="J39" i="133"/>
  <c r="I39" i="133"/>
  <c r="L38" i="133"/>
  <c r="K38" i="133"/>
  <c r="J38" i="133"/>
  <c r="I38" i="133"/>
  <c r="L37" i="133"/>
  <c r="K37" i="133"/>
  <c r="J37" i="133"/>
  <c r="I37" i="133"/>
  <c r="L36" i="133"/>
  <c r="K36" i="133"/>
  <c r="J36" i="133"/>
  <c r="I36" i="133"/>
  <c r="L35" i="133"/>
  <c r="K35" i="133"/>
  <c r="J35" i="133"/>
  <c r="I35" i="133"/>
  <c r="L48" i="132"/>
  <c r="K48" i="132"/>
  <c r="J48" i="132"/>
  <c r="I48" i="132"/>
  <c r="H48" i="132"/>
  <c r="G48" i="132"/>
  <c r="F48" i="132"/>
  <c r="E48" i="132"/>
  <c r="D48" i="132"/>
  <c r="C48" i="132"/>
  <c r="B48" i="132"/>
  <c r="D48" i="130"/>
  <c r="D46" i="130"/>
  <c r="D45" i="130"/>
  <c r="D44" i="130"/>
  <c r="D43" i="130"/>
  <c r="D42" i="130"/>
  <c r="D41" i="130"/>
  <c r="D40" i="130"/>
  <c r="D39" i="130"/>
  <c r="J61" i="129"/>
  <c r="I61" i="129"/>
  <c r="E61" i="129"/>
  <c r="D61" i="129"/>
  <c r="H60" i="129"/>
  <c r="J60" i="129"/>
  <c r="C60" i="129"/>
  <c r="E60" i="129"/>
  <c r="J59" i="129"/>
  <c r="E59" i="129"/>
  <c r="J58" i="129"/>
  <c r="E58" i="129"/>
  <c r="J57" i="129"/>
  <c r="E57" i="129"/>
  <c r="J56" i="129"/>
  <c r="E56" i="129"/>
  <c r="J55" i="129"/>
  <c r="E55" i="129"/>
  <c r="J54" i="129"/>
  <c r="E54" i="129"/>
  <c r="J53" i="129"/>
  <c r="E53" i="129"/>
  <c r="J52" i="129"/>
  <c r="E52" i="129"/>
  <c r="J51" i="129"/>
  <c r="E51" i="129"/>
  <c r="J50" i="129"/>
  <c r="E50" i="129"/>
  <c r="J49" i="129"/>
  <c r="E49" i="129"/>
  <c r="J48" i="129"/>
  <c r="E48" i="129"/>
  <c r="J47" i="129"/>
  <c r="E47" i="129"/>
  <c r="J46" i="129"/>
  <c r="E46" i="129"/>
  <c r="J45" i="129"/>
  <c r="E45" i="129"/>
  <c r="J44" i="129"/>
  <c r="E44" i="129"/>
  <c r="J43" i="129"/>
  <c r="E43" i="129"/>
  <c r="J42" i="129"/>
  <c r="E42" i="129"/>
  <c r="J41" i="129"/>
  <c r="E41" i="129"/>
  <c r="J40" i="129"/>
  <c r="E40" i="129"/>
  <c r="D47" i="128"/>
  <c r="D46" i="128"/>
  <c r="D45" i="128"/>
  <c r="D44" i="128"/>
  <c r="D43" i="128"/>
  <c r="D42" i="128"/>
  <c r="D41" i="128"/>
  <c r="D40" i="128"/>
  <c r="D39" i="128"/>
  <c r="Q64" i="127"/>
  <c r="P64" i="127"/>
  <c r="O63" i="127"/>
  <c r="Q63" i="127"/>
  <c r="E64" i="127"/>
  <c r="D64" i="127"/>
  <c r="Q62" i="127"/>
  <c r="C63" i="127"/>
  <c r="E63" i="127"/>
  <c r="Q61" i="127"/>
  <c r="E62" i="127"/>
  <c r="Q60" i="127"/>
  <c r="E61" i="127"/>
  <c r="Q59" i="127"/>
  <c r="E60" i="127"/>
  <c r="Q58" i="127"/>
  <c r="E59" i="127"/>
  <c r="Q57" i="127"/>
  <c r="E58" i="127"/>
  <c r="Q56" i="127"/>
  <c r="E57" i="127"/>
  <c r="Q55" i="127"/>
  <c r="E56" i="127"/>
  <c r="Q54" i="127"/>
  <c r="E55" i="127"/>
  <c r="Q53" i="127"/>
  <c r="E54" i="127"/>
  <c r="Q52" i="127"/>
  <c r="E53" i="127"/>
  <c r="Q51" i="127"/>
  <c r="E52" i="127"/>
  <c r="Q50" i="127"/>
  <c r="E51" i="127"/>
  <c r="Q49" i="127"/>
  <c r="E50" i="127"/>
  <c r="Q48" i="127"/>
  <c r="E49" i="127"/>
  <c r="Q47" i="127"/>
  <c r="E48" i="127"/>
  <c r="Q46" i="127"/>
  <c r="E47" i="127"/>
  <c r="Q45" i="127"/>
  <c r="E46" i="127"/>
  <c r="Q44" i="127"/>
  <c r="E45" i="127"/>
  <c r="Q43" i="127"/>
  <c r="E44" i="127"/>
  <c r="E43" i="127"/>
  <c r="D49" i="125"/>
  <c r="C49" i="125"/>
  <c r="D47" i="125"/>
  <c r="D46" i="125"/>
  <c r="D45" i="125"/>
  <c r="C45" i="125"/>
  <c r="D44" i="125"/>
  <c r="C44" i="125"/>
  <c r="D43" i="125"/>
  <c r="C43" i="125"/>
  <c r="D42" i="125"/>
  <c r="C42" i="125"/>
  <c r="D41" i="125"/>
  <c r="C41" i="125"/>
  <c r="D40" i="125"/>
  <c r="C40" i="125"/>
  <c r="J62" i="124"/>
  <c r="I62" i="124"/>
  <c r="E62" i="124"/>
  <c r="D62" i="124"/>
  <c r="H61" i="124"/>
  <c r="I61" i="124"/>
  <c r="C61" i="124"/>
  <c r="D61" i="124"/>
  <c r="J60" i="124"/>
  <c r="E60" i="124"/>
  <c r="J59" i="124"/>
  <c r="E59" i="124"/>
  <c r="J58" i="124"/>
  <c r="E58" i="124"/>
  <c r="J57" i="124"/>
  <c r="E57" i="124"/>
  <c r="J56" i="124"/>
  <c r="E56" i="124"/>
  <c r="J55" i="124"/>
  <c r="E55" i="124"/>
  <c r="J54" i="124"/>
  <c r="E54" i="124"/>
  <c r="J53" i="124"/>
  <c r="E53" i="124"/>
  <c r="J52" i="124"/>
  <c r="E52" i="124"/>
  <c r="J51" i="124"/>
  <c r="E51" i="124"/>
  <c r="J50" i="124"/>
  <c r="E50" i="124"/>
  <c r="J49" i="124"/>
  <c r="E49" i="124"/>
  <c r="J48" i="124"/>
  <c r="E48" i="124"/>
  <c r="J47" i="124"/>
  <c r="E47" i="124"/>
  <c r="J46" i="124"/>
  <c r="E46" i="124"/>
  <c r="J45" i="124"/>
  <c r="E45" i="124"/>
  <c r="J44" i="124"/>
  <c r="E44" i="124"/>
  <c r="J43" i="124"/>
  <c r="E43" i="124"/>
  <c r="J42" i="124"/>
  <c r="E42" i="124"/>
  <c r="J41" i="124"/>
  <c r="E41" i="124"/>
  <c r="I45" i="123"/>
  <c r="H45" i="123"/>
  <c r="I42" i="123"/>
  <c r="H42" i="123"/>
  <c r="I40" i="123"/>
  <c r="I41" i="123"/>
  <c r="H40" i="123"/>
  <c r="H41" i="123"/>
  <c r="I37" i="123"/>
  <c r="H37" i="123"/>
  <c r="I35" i="123"/>
  <c r="I36" i="123"/>
  <c r="H35" i="123"/>
  <c r="H36" i="123"/>
  <c r="B32" i="139"/>
  <c r="F32" i="139"/>
  <c r="B46" i="139"/>
  <c r="D49" i="135"/>
  <c r="C49" i="135"/>
  <c r="B49" i="135"/>
  <c r="E32" i="135"/>
  <c r="B37" i="135"/>
  <c r="F37" i="135"/>
  <c r="D60" i="143"/>
  <c r="D60" i="129"/>
  <c r="D63" i="127"/>
  <c r="E46" i="139"/>
  <c r="F46" i="139"/>
  <c r="E32" i="139"/>
  <c r="E49" i="135"/>
  <c r="F49" i="135"/>
  <c r="F32" i="135"/>
  <c r="E37" i="135"/>
  <c r="D49" i="80"/>
  <c r="D50" i="80"/>
  <c r="D51" i="80"/>
  <c r="D52" i="80"/>
  <c r="D53" i="80"/>
  <c r="D54" i="80"/>
  <c r="D55" i="80"/>
  <c r="D56" i="80"/>
  <c r="D57" i="80"/>
  <c r="D58" i="80"/>
  <c r="D59" i="80"/>
  <c r="D47" i="80"/>
  <c r="D41" i="67"/>
  <c r="D42" i="67"/>
  <c r="E42" i="67"/>
  <c r="D43" i="67"/>
  <c r="E43" i="67"/>
  <c r="D44" i="67"/>
  <c r="D45" i="67"/>
  <c r="E45" i="67"/>
  <c r="D46" i="67"/>
  <c r="E46" i="67"/>
  <c r="D47" i="67"/>
  <c r="E47" i="67"/>
  <c r="D48" i="67"/>
  <c r="E48" i="67"/>
  <c r="D49" i="67"/>
  <c r="D50" i="67"/>
  <c r="D51" i="67"/>
  <c r="E51" i="67"/>
  <c r="D52" i="67"/>
  <c r="D53" i="67"/>
  <c r="D54" i="67"/>
  <c r="E54" i="67"/>
  <c r="D55" i="67"/>
  <c r="E55" i="67"/>
  <c r="D56" i="67"/>
  <c r="D57" i="67"/>
  <c r="E57" i="67"/>
  <c r="D58" i="67"/>
  <c r="E58" i="67"/>
  <c r="D59" i="67"/>
  <c r="E59" i="67"/>
  <c r="E41" i="67"/>
  <c r="E44" i="67"/>
  <c r="E50" i="67"/>
  <c r="E53" i="67"/>
  <c r="E56" i="67"/>
  <c r="E52" i="67"/>
  <c r="E49" i="67"/>
  <c r="I37" i="4"/>
  <c r="I38" i="4"/>
  <c r="I39" i="4"/>
  <c r="I40" i="4"/>
  <c r="I41" i="4"/>
  <c r="I42" i="4"/>
  <c r="I43" i="4"/>
  <c r="I44" i="4"/>
  <c r="I45" i="4"/>
  <c r="I46" i="4"/>
  <c r="I47" i="4"/>
  <c r="I48" i="4"/>
  <c r="I49" i="4"/>
  <c r="I50" i="4"/>
  <c r="I51" i="4"/>
  <c r="D51" i="120"/>
  <c r="D49" i="120"/>
  <c r="D48" i="120"/>
  <c r="D47" i="120"/>
  <c r="D46" i="120"/>
  <c r="D45" i="120"/>
  <c r="D44" i="120"/>
  <c r="D43" i="120"/>
  <c r="D42" i="120"/>
  <c r="D41" i="120"/>
  <c r="D40" i="120"/>
  <c r="D39" i="120"/>
  <c r="D38" i="120"/>
  <c r="D37" i="120"/>
  <c r="D36" i="120"/>
  <c r="D35" i="120"/>
  <c r="D34" i="120"/>
  <c r="D33" i="120"/>
  <c r="D32" i="120"/>
  <c r="D31" i="120"/>
  <c r="C62" i="61"/>
  <c r="C49" i="61"/>
  <c r="C50" i="61"/>
  <c r="C56" i="61"/>
  <c r="C59" i="61"/>
  <c r="C41" i="61"/>
  <c r="C52" i="61"/>
  <c r="C57" i="61"/>
  <c r="C48" i="61"/>
  <c r="C47" i="61"/>
  <c r="C55" i="61"/>
  <c r="C51" i="61"/>
  <c r="C58" i="61"/>
  <c r="C40" i="61"/>
  <c r="C54" i="61"/>
  <c r="C53" i="61"/>
  <c r="C43" i="61"/>
  <c r="C42" i="61"/>
  <c r="C46" i="61"/>
  <c r="C44" i="61"/>
  <c r="D40" i="65"/>
  <c r="D41" i="65"/>
  <c r="D42" i="65"/>
  <c r="D43" i="65"/>
  <c r="D44" i="65"/>
  <c r="D45" i="65"/>
  <c r="D46" i="65"/>
  <c r="D47" i="65"/>
  <c r="D48" i="65"/>
  <c r="D49" i="65"/>
  <c r="D50" i="65"/>
  <c r="D51" i="65"/>
  <c r="D52" i="65"/>
  <c r="D53" i="65"/>
  <c r="D54" i="65"/>
  <c r="D55" i="65"/>
  <c r="D56" i="65"/>
  <c r="D57" i="65"/>
  <c r="D58" i="65"/>
  <c r="D59" i="65"/>
  <c r="D39" i="65"/>
  <c r="D55" i="62"/>
  <c r="D57" i="62"/>
  <c r="D58" i="62"/>
  <c r="D48" i="62"/>
  <c r="D39" i="62"/>
  <c r="D50" i="62"/>
  <c r="D51" i="62"/>
  <c r="D44" i="62"/>
  <c r="D59" i="62"/>
  <c r="D40" i="62"/>
  <c r="D53" i="62"/>
  <c r="D56" i="62"/>
  <c r="D52" i="62"/>
  <c r="D42" i="62"/>
  <c r="D49" i="62"/>
  <c r="D54" i="62"/>
  <c r="D47" i="62"/>
  <c r="D41" i="62"/>
  <c r="D45" i="62"/>
  <c r="D43" i="62"/>
  <c r="D61" i="62"/>
  <c r="D46" i="62"/>
  <c r="D50" i="61"/>
  <c r="D56" i="61"/>
  <c r="D59" i="61"/>
  <c r="D45" i="61"/>
  <c r="D41" i="61"/>
  <c r="D52" i="61"/>
  <c r="D57" i="61"/>
  <c r="D48" i="61"/>
  <c r="D60" i="61"/>
  <c r="D47" i="61"/>
  <c r="D55" i="61"/>
  <c r="D51" i="61"/>
  <c r="D58" i="61"/>
  <c r="D40" i="61"/>
  <c r="D54" i="61"/>
  <c r="D53" i="61"/>
  <c r="D43" i="61"/>
  <c r="D42" i="61"/>
  <c r="D46" i="61"/>
  <c r="D44" i="61"/>
  <c r="D62" i="61"/>
  <c r="D49" i="61"/>
  <c r="D43" i="100"/>
  <c r="D58" i="100"/>
  <c r="D51" i="100"/>
  <c r="D48" i="100"/>
  <c r="D54" i="100"/>
  <c r="D40" i="100"/>
  <c r="D46" i="100"/>
  <c r="D49" i="100"/>
  <c r="D59" i="100"/>
  <c r="D47" i="100"/>
  <c r="D42" i="100"/>
  <c r="D56" i="100"/>
  <c r="D53" i="100"/>
  <c r="D61" i="100"/>
  <c r="D41" i="100"/>
  <c r="D52" i="100"/>
  <c r="D44" i="100"/>
  <c r="D45" i="100"/>
  <c r="D57" i="100"/>
  <c r="D55" i="100"/>
  <c r="D39" i="100"/>
  <c r="D50" i="100"/>
  <c r="D56" i="95"/>
  <c r="D55" i="95"/>
  <c r="D59" i="95"/>
  <c r="D48" i="95"/>
  <c r="D42" i="95"/>
  <c r="D51" i="95"/>
  <c r="D57" i="95"/>
  <c r="D46" i="95"/>
  <c r="D60" i="95"/>
  <c r="D41" i="95"/>
  <c r="D53" i="95"/>
  <c r="D52" i="95"/>
  <c r="D58" i="95"/>
  <c r="D40" i="95"/>
  <c r="D50" i="95"/>
  <c r="D54" i="95"/>
  <c r="D43" i="95"/>
  <c r="D44" i="95"/>
  <c r="D45" i="95"/>
  <c r="D47" i="95"/>
  <c r="D61" i="95"/>
  <c r="D49" i="95"/>
  <c r="D40" i="80"/>
  <c r="D46" i="80"/>
  <c r="D42" i="80"/>
  <c r="D39" i="80"/>
  <c r="D41" i="80"/>
  <c r="D45" i="80"/>
  <c r="D43" i="80"/>
  <c r="D44" i="80"/>
  <c r="D61" i="80"/>
  <c r="D48" i="80"/>
  <c r="D41" i="55"/>
  <c r="D42" i="55"/>
  <c r="D43" i="55"/>
  <c r="D44" i="55"/>
  <c r="D45" i="55"/>
  <c r="D46" i="55"/>
  <c r="D47" i="55"/>
  <c r="D48" i="55"/>
  <c r="D49" i="55"/>
  <c r="D50" i="55"/>
  <c r="D51" i="55"/>
  <c r="D52" i="55"/>
  <c r="D53" i="55"/>
  <c r="D54" i="55"/>
  <c r="D55" i="55"/>
  <c r="D56" i="55"/>
  <c r="D57" i="55"/>
  <c r="D58" i="55"/>
  <c r="D59" i="55"/>
  <c r="D60" i="55"/>
  <c r="D62" i="55"/>
  <c r="D40" i="55"/>
  <c r="Q62" i="55"/>
  <c r="Q41" i="55"/>
  <c r="Q42" i="55"/>
  <c r="Q43" i="55"/>
  <c r="Q44" i="55"/>
  <c r="Q45" i="55"/>
  <c r="Q46" i="55"/>
  <c r="Q47" i="55"/>
  <c r="Q48" i="55"/>
  <c r="Q49" i="55"/>
  <c r="Q50" i="55"/>
  <c r="Q51" i="55"/>
  <c r="Q52" i="55"/>
  <c r="Q53" i="55"/>
  <c r="Q54" i="55"/>
  <c r="Q55" i="55"/>
  <c r="Q56" i="55"/>
  <c r="Q57" i="55"/>
  <c r="Q58" i="55"/>
  <c r="Q59" i="55"/>
  <c r="Q60" i="55"/>
  <c r="Q40" i="55"/>
  <c r="B60" i="20"/>
  <c r="C49" i="20"/>
  <c r="C85" i="20"/>
  <c r="B49" i="20"/>
  <c r="B85" i="20"/>
  <c r="C48" i="20"/>
  <c r="C66" i="20"/>
  <c r="B48" i="20"/>
  <c r="B84" i="20"/>
  <c r="C47" i="20"/>
  <c r="C83" i="20"/>
  <c r="B47" i="20"/>
  <c r="B83" i="20"/>
  <c r="C46" i="20"/>
  <c r="C64" i="20"/>
  <c r="B46" i="20"/>
  <c r="B82" i="20"/>
  <c r="C45" i="20"/>
  <c r="C81" i="20"/>
  <c r="B45" i="20"/>
  <c r="B81" i="20"/>
  <c r="C44" i="20"/>
  <c r="C62" i="20"/>
  <c r="B44" i="20"/>
  <c r="B80" i="20"/>
  <c r="C43" i="20"/>
  <c r="C79" i="20"/>
  <c r="B43" i="20"/>
  <c r="B79" i="20"/>
  <c r="C42" i="20"/>
  <c r="C60" i="20"/>
  <c r="B42" i="20"/>
  <c r="B78" i="20"/>
  <c r="C41" i="20"/>
  <c r="C77" i="20"/>
  <c r="B41" i="20"/>
  <c r="B77" i="20"/>
  <c r="C40" i="20"/>
  <c r="C58" i="20"/>
  <c r="B40" i="20"/>
  <c r="B76" i="20"/>
  <c r="C39" i="20"/>
  <c r="C75" i="20"/>
  <c r="B39" i="20"/>
  <c r="B75" i="20"/>
  <c r="C38" i="20"/>
  <c r="C56" i="20"/>
  <c r="B38" i="20"/>
  <c r="B74" i="20"/>
  <c r="C37" i="20"/>
  <c r="C73" i="20"/>
  <c r="B37" i="20"/>
  <c r="B73" i="20"/>
  <c r="C36" i="20"/>
  <c r="C54" i="20"/>
  <c r="B36" i="20"/>
  <c r="B72" i="20"/>
  <c r="C35" i="20"/>
  <c r="C71" i="20"/>
  <c r="B35" i="20"/>
  <c r="B71" i="20"/>
  <c r="C45" i="9"/>
  <c r="B45" i="9"/>
  <c r="C44" i="9"/>
  <c r="B44" i="9"/>
  <c r="C46" i="9"/>
  <c r="B46" i="9"/>
  <c r="I36" i="4"/>
  <c r="B56" i="20"/>
  <c r="B64" i="20"/>
  <c r="C53" i="20"/>
  <c r="C57" i="20"/>
  <c r="C61" i="20"/>
  <c r="C65" i="20"/>
  <c r="B54" i="20"/>
  <c r="B58" i="20"/>
  <c r="B62" i="20"/>
  <c r="B66" i="20"/>
  <c r="C55" i="20"/>
  <c r="C59" i="20"/>
  <c r="C63" i="20"/>
  <c r="C67" i="20"/>
  <c r="C72" i="20"/>
  <c r="C76" i="20"/>
  <c r="C78" i="20"/>
  <c r="C82" i="20"/>
  <c r="B53" i="20"/>
  <c r="B55" i="20"/>
  <c r="B57" i="20"/>
  <c r="B59" i="20"/>
  <c r="B61" i="20"/>
  <c r="B63" i="20"/>
  <c r="B65" i="20"/>
  <c r="B67" i="20"/>
  <c r="C80" i="20"/>
  <c r="C74" i="20"/>
  <c r="C84" i="20"/>
  <c r="Q61" i="143"/>
  <c r="I61" i="141"/>
  <c r="F33" i="135"/>
  <c r="E33" i="135"/>
  <c r="F45" i="135"/>
  <c r="E41" i="135"/>
  <c r="E40" i="135"/>
  <c r="E44" i="135"/>
  <c r="E42" i="135"/>
  <c r="F40" i="135"/>
  <c r="F42" i="135"/>
  <c r="E46" i="135"/>
  <c r="I60" i="129"/>
  <c r="J60" i="145"/>
  <c r="E61" i="141"/>
  <c r="P63" i="127"/>
  <c r="E61" i="124"/>
  <c r="J61" i="124"/>
</calcChain>
</file>

<file path=xl/sharedStrings.xml><?xml version="1.0" encoding="utf-8"?>
<sst xmlns="http://schemas.openxmlformats.org/spreadsheetml/2006/main" count="2961" uniqueCount="343">
  <si>
    <t>New HIV infections among children</t>
  </si>
  <si>
    <t>Year</t>
  </si>
  <si>
    <t>Country/Region</t>
  </si>
  <si>
    <t>Option B+ (ART)</t>
  </si>
  <si>
    <t>Option B (triple prophylaxis)</t>
  </si>
  <si>
    <t>Option A</t>
  </si>
  <si>
    <t>Dual ARVs</t>
  </si>
  <si>
    <t>Single-dose nevirapine</t>
  </si>
  <si>
    <t>PMTCT Need</t>
  </si>
  <si>
    <t>PMTCT coverage (Most Effective Regimens)</t>
  </si>
  <si>
    <t>Pregnant women not receiving ARVs for PMTCT</t>
  </si>
  <si>
    <t>Global</t>
  </si>
  <si>
    <t>PWLHIV</t>
  </si>
  <si>
    <t>NewHIVinfect</t>
  </si>
  <si>
    <t>Total MTCT Rate</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</si>
  <si>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</si>
  <si>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</si>
  <si>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</si>
  <si>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</si>
  <si>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</si>
  <si>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</si>
  <si>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</si>
  <si>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</si>
  <si>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</si>
  <si>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</si>
  <si>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</si>
  <si>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</si>
  <si>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</si>
  <si>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</si>
  <si>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</si>
  <si>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</si>
  <si>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</si>
  <si>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</si>
  <si>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</si>
  <si>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</si>
  <si>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</si>
  <si>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</si>
  <si>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</si>
  <si>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</si>
  <si>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</si>
  <si>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</si>
  <si>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</si>
  <si>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</si>
  <si>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</si>
  <si>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</si>
  <si>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</si>
  <si>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</si>
  <si>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</si>
  <si>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</si>
  <si>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</si>
  <si>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</si>
  <si>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</si>
  <si>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</si>
  <si>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</si>
  <si>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</si>
  <si>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</si>
  <si>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</si>
  <si>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</si>
  <si>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</si>
  <si>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</si>
  <si>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</si>
  <si>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</si>
  <si>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</si>
  <si>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</si>
  <si>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</si>
  <si>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</si>
  <si>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</si>
  <si>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</si>
  <si>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</si>
  <si>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</si>
  <si>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</si>
  <si>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</si>
  <si>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</si>
  <si>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</si>
  <si>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</si>
  <si>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</si>
  <si>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</si>
  <si>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</si>
  <si>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</si>
  <si>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</si>
  <si>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</si>
  <si>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</si>
  <si>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</si>
  <si>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</si>
  <si>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</si>
  <si>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</si>
  <si>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</si>
  <si>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</si>
  <si>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</si>
  <si>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</si>
  <si>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</si>
  <si>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</si>
  <si>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</si>
  <si>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</si>
  <si>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</si>
  <si>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</si>
  <si>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</si>
  <si>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</si>
  <si>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</si>
  <si>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</si>
  <si>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</si>
  <si>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</si>
  <si>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</si>
  <si>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</si>
  <si>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</si>
  <si>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</si>
  <si>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</si>
  <si>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</si>
  <si>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</si>
  <si>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</si>
  <si>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</si>
  <si>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</si>
  <si>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</si>
  <si>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</si>
  <si>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</si>
  <si>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</si>
  <si>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</si>
  <si>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</si>
  <si>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</si>
  <si>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</si>
  <si>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</si>
  <si>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</si>
  <si>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</si>
  <si>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</si>
  <si>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</si>
  <si>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</si>
  <si>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</si>
  <si>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</si>
  <si>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</si>
  <si>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</si>
  <si>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</si>
  <si>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</si>
  <si>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</si>
  <si>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</si>
  <si>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</si>
  <si>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</si>
  <si>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</si>
  <si>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</si>
  <si>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</si>
  <si>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</si>
  <si>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</si>
  <si>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</si>
  <si>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</si>
  <si>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</si>
  <si>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</si>
  <si>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Senegal</t>
  </si>
  <si>
    <t>Serbia</t>
  </si>
  <si>
    <t>Sierra Leone</t>
  </si>
  <si>
    <t>Singapore</t>
  </si>
  <si>
    <t>Slovakia</t>
  </si>
  <si>
    <t>Slovenia</t>
  </si>
  <si>
    <t>Spain</t>
  </si>
  <si>
    <t>Sri Lanka</t>
  </si>
  <si>
    <t>Sudan</t>
  </si>
  <si>
    <t>Suriname</t>
  </si>
  <si>
    <t>Sweden</t>
  </si>
  <si>
    <t>Switzerland</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</si>
  <si>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</si>
  <si>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</si>
  <si>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</si>
  <si>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</si>
  <si>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</si>
  <si>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</si>
  <si>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</si>
  <si>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</si>
  <si>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</si>
  <si>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</si>
  <si>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</si>
  <si>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</si>
  <si>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</si>
  <si>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</si>
  <si>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</si>
  <si>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</si>
  <si>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</si>
  <si>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</si>
  <si>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Perinatal HIV infections (within 6 weeks of birth)</t>
  </si>
  <si>
    <t>Postnatal HIV infections (beyond 6 weeks after birth)</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</si>
  <si>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</si>
  <si>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</si>
  <si>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</si>
  <si>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</si>
  <si>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</si>
  <si>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</si>
  <si>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</si>
  <si>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</si>
  <si>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</si>
  <si>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</si>
  <si>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</si>
  <si>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</si>
  <si>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</si>
  <si>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</si>
  <si>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</si>
  <si>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</si>
  <si>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</si>
  <si>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low</t>
  </si>
  <si>
    <t>high</t>
  </si>
  <si>
    <t>Paediatric ART coverage</t>
  </si>
  <si>
    <t>Paediatric AIDS deaths</t>
  </si>
  <si>
    <t>Female</t>
  </si>
  <si>
    <t>Male</t>
  </si>
  <si>
    <t>Source: UNAIDS 2014 HIV and AIDS estimates, July 2015.</t>
  </si>
  <si>
    <t>HIV Pop (10-19)</t>
  </si>
  <si>
    <t>Rest of World</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</si>
  <si>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</si>
  <si>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</si>
  <si>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</si>
  <si>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</si>
  <si>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</si>
  <si>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Perinatal mother-to-child transmission rate (within 6 weeks of birth)</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</si>
  <si>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</si>
  <si>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</si>
  <si>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</si>
  <si>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</si>
  <si>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</si>
  <si>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</si>
  <si>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</si>
  <si>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</si>
  <si>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</si>
  <si>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</si>
  <si>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</si>
  <si>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</si>
  <si>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</si>
  <si>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Value</t>
  </si>
  <si>
    <t xml:space="preserve">Country </t>
  </si>
  <si>
    <t>Young people aged 20-24</t>
  </si>
  <si>
    <t>Children aged 0-14</t>
  </si>
  <si>
    <t>Adolescents aged 15-19</t>
  </si>
  <si>
    <t>DPT1</t>
  </si>
  <si>
    <t>DPT3</t>
  </si>
  <si>
    <t>CTX</t>
  </si>
  <si>
    <t>New infections by age 15-19; Male+Female</t>
  </si>
  <si>
    <t>Lo</t>
  </si>
  <si>
    <t>Significant reductions in AIDS-related deaths for children 0-4 since 2005 [&gt;60%]
AIDS-related deaths have decreased among all age groups except adolescents aged 10-14 and 15-19.</t>
  </si>
  <si>
    <t>While ART coverage has been increasing for adults and children, a significant gap remains and, in fact, the gap continues to increase over time. In 2005, there was only a 1% difference in coverage with adults at 4% and children at 3%, yet by 2014 this gap had increased to 9% with adults at 40% and children at 31%.</t>
  </si>
  <si>
    <t>ESARO</t>
  </si>
  <si>
    <t>Distribution of the estimated number of new HIV infections among children (aged 0-14), ESARO, 2000 vs. 2014</t>
  </si>
  <si>
    <t>Adult_Lo</t>
  </si>
  <si>
    <t>Adult_Hi</t>
  </si>
  <si>
    <t>Note: excludes single dose nervirapine</t>
  </si>
  <si>
    <t>GLOBAL</t>
  </si>
  <si>
    <t xml:space="preserve">Global </t>
  </si>
  <si>
    <t>New infections by age (0-14); Male+Female</t>
  </si>
  <si>
    <t>Rest of world</t>
  </si>
  <si>
    <t>HIV Pop (0-14)</t>
  </si>
  <si>
    <t>Estimated number of adolescents 10-19 living with HIV</t>
  </si>
  <si>
    <t>Estimated number of adolescents 10-19 dying of AIDS-related causes</t>
  </si>
  <si>
    <t>Note: Due to rounding, values may not sum to total</t>
  </si>
  <si>
    <t>% of Global Total</t>
  </si>
  <si>
    <t>ESAR</t>
  </si>
  <si>
    <t>Note: Values may not sum to total due to rounding.</t>
  </si>
  <si>
    <t>Estimated number of adolescents 15-19 newly infected with HIV</t>
  </si>
  <si>
    <t>% change</t>
  </si>
  <si>
    <t>EAPR</t>
  </si>
  <si>
    <t>LACR</t>
  </si>
  <si>
    <t>MENA</t>
  </si>
  <si>
    <t>ROSA</t>
  </si>
  <si>
    <t>WCAR</t>
  </si>
  <si>
    <t>Global Summary of HIV Epidemic among Children (0-14 years), Eastern and Southern Africa, 2015</t>
  </si>
  <si>
    <t>Estimated number of children (0-14) living with HIV</t>
  </si>
  <si>
    <t>Estimated number of children (0-14) newly infected with HIV</t>
  </si>
  <si>
    <t>Estimated number of children (0-14) dying of AIDS-related causes</t>
  </si>
  <si>
    <t>Note: excludes single dose nervirapine; data not available for Ethiopia and Mauritius.</t>
  </si>
  <si>
    <t>&gt;95%</t>
  </si>
  <si>
    <t>&lt;1,000</t>
  </si>
  <si>
    <t>&lt;500</t>
  </si>
  <si>
    <t>&lt;200</t>
  </si>
  <si>
    <t>&lt;100</t>
  </si>
  <si>
    <t>Estimated number of new HIV infections among children (aged 0-14), Eastern and Southern Africa, 2000 vs. 2015</t>
  </si>
  <si>
    <t>Global Summary of HIV Epidemic among Adolescents (10-19 years), Eastern and Southern Africa, 2015</t>
  </si>
  <si>
    <t>Note: Ethiopia and Mauritius not available; new infections have increased (1%) in Madagascar since 2010.</t>
  </si>
  <si>
    <t>Ados_ARR</t>
  </si>
  <si>
    <t>Child_ARR</t>
  </si>
  <si>
    <t>2009-2015</t>
  </si>
  <si>
    <t>2000-2008</t>
  </si>
  <si>
    <t>Ados_%Chg</t>
  </si>
  <si>
    <t>Child_%Chg</t>
  </si>
  <si>
    <t>Adolescent HIV infections</t>
  </si>
  <si>
    <t>Paediatric HIV infections</t>
  </si>
  <si>
    <t>Estimated number and percentage of children (aged 0-14) living with HIV, top 20 high burden countries, 2000 vs. 2015</t>
  </si>
  <si>
    <t>Nearly half of all children living with HIV are in just five countries: Nigeria; South Africa; India; Mozambique; and Kenya.</t>
  </si>
  <si>
    <t>Côte d’Ivoire</t>
  </si>
  <si>
    <t>In 2015, nearly 60% of estimated children (0-14) to be living with HIV were in Eastern and Southern Africa</t>
  </si>
  <si>
    <t>0-4</t>
  </si>
  <si>
    <t>5-9</t>
  </si>
  <si>
    <t>10-14</t>
  </si>
  <si>
    <t>15-19</t>
  </si>
  <si>
    <t>20-24</t>
  </si>
  <si>
    <t>Estimated number and percentage of new HIV infections among children (aged 0-14), top 20 high burden countries, 2000 vs. 2015</t>
  </si>
  <si>
    <t>In 2015, half of the 150,000 new infections occurred in only 6 countries (Nigeria, India, Kenya, Mozambique, Tanzania, and South Africa) with nearly 3 out of every 10 new infections in Nigeria alone.</t>
  </si>
  <si>
    <t>In 2015, nearly 85% of all new HIV infections among children occurred in sub-Saharan Africa</t>
  </si>
  <si>
    <t>Note: CEE/CIS - Central and Eastern Europe and the Commonwealth of Independent States</t>
  </si>
  <si>
    <t>Western and Central Africa</t>
  </si>
  <si>
    <t>G - Global</t>
  </si>
  <si>
    <t>Estimated number and percentage of AIDS-related deaths among children (0-14), top 20 high burden countries, 2000 and 2015</t>
  </si>
  <si>
    <t>Note: CEE/CIS not available.</t>
  </si>
  <si>
    <t>22GP Child ART</t>
  </si>
  <si>
    <t>22GP HIV pop</t>
  </si>
  <si>
    <t>22GP Child ART %</t>
  </si>
  <si>
    <t>Child_Hi</t>
  </si>
  <si>
    <t>Child_Lo</t>
  </si>
  <si>
    <t>ChildErr_Hi</t>
  </si>
  <si>
    <t>ChildErr_Lo</t>
  </si>
  <si>
    <t>AdultErr_Hi</t>
  </si>
  <si>
    <t>AdultErr_Lo</t>
  </si>
  <si>
    <t>Coverage</t>
  </si>
  <si>
    <t>Upper</t>
  </si>
  <si>
    <t>Lower</t>
  </si>
  <si>
    <t>upper</t>
  </si>
  <si>
    <t>lower</t>
  </si>
  <si>
    <t>InfARVs</t>
  </si>
  <si>
    <t>Estimated number and percentage of adolescents (aged 10-19) living with HIV, top 20 high burden countries, 2000 vs. 2015</t>
  </si>
  <si>
    <t>One in five adolescents (aged 10-19) living with HIV is in South Africa.</t>
  </si>
  <si>
    <t>In 2015, 3 out of 5 adolescents estimated to be living with HIV were in Eastern and Southern Africa</t>
  </si>
  <si>
    <t>CEE/CIS: Central and Eastern Europe and the Commonwealth of Independent States</t>
  </si>
  <si>
    <t>Estimated number and percentage of new HIV infections among adolescents (aged 15-19), top 20 high burden countries, 2000 vs. 2015</t>
  </si>
  <si>
    <t xml:space="preserve">Two of the top five countries with the highest burden of new infections for adolescents (15-19) are outside of Sub-Saharan Africa: India and Indonesia. </t>
  </si>
  <si>
    <t>Estimated number and percentage of AIDS-related deaths among adolescents (10-19), top 20 high burden countries, 2015</t>
  </si>
  <si>
    <t>Round</t>
  </si>
  <si>
    <t>Note: Global reporting of ART numbers by 5-year age group began in 2014 and not all countries are yet able to report ART numbers disaggregated to this level of age specificity. As a result, the values above represent the 67 countries that were able to report adolescent ART data for 2015 (either full-year or first 6 months). These 67 countries account for 16% of all adolescents (aged 10-19) living with HIV globally in 2015.</t>
  </si>
  <si>
    <t>CEE/CIS
(n=15)</t>
  </si>
  <si>
    <t>East Asia and the Pacific
(n=8)</t>
  </si>
  <si>
    <t>Eastern and Southern Africa
(n=6)</t>
  </si>
  <si>
    <t>Latin America and the Caribbean
(n=14)</t>
  </si>
  <si>
    <t>Middle East and North Africa
(n=5)</t>
  </si>
  <si>
    <t>South Asia
(n=6)</t>
  </si>
  <si>
    <t>West and Central Africa
(n=9)</t>
  </si>
  <si>
    <t>Rest of the World
(n=4)</t>
  </si>
  <si>
    <t>MEDIAN</t>
  </si>
  <si>
    <t>AVERAGE</t>
  </si>
  <si>
    <t>Since 2009, new infections among children (0-14) have been reduced by 71%
Over the same period, adolescents (15-19) only saw an 8% reduction in new infections.</t>
  </si>
  <si>
    <t>Note: Ethiopia and Mauritius not available.</t>
  </si>
  <si>
    <t>Note: Comoros, Ethiopia, Mauritius, Namibia, and Seychelles not available.</t>
  </si>
  <si>
    <t>MothersNeed</t>
  </si>
  <si>
    <t>InfactARVs</t>
  </si>
  <si>
    <t>Note: Comoros, Ethiopia, Mauritius, and Seychelles not available.</t>
  </si>
  <si>
    <t>Source: UNICEF global HIV and AIDS databases (June 2016) based on MICS, DHS, AIS and other nationally representative household surveys, 2010-2015.</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</si>
  <si>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</si>
  <si>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UNAIDS 2016 estimates.</t>
  </si>
  <si>
    <t>Source: UNAIDS/UNICEF/WHO Global AIDS Response Progress Reporting and UNAIDS 2016 estimates.</t>
  </si>
  <si>
    <t>Source: UNAIDS/UNICEF/WHO 2015 Global AIDS Response Progress Reporting and UNAIDS 2016 estimates.</t>
  </si>
  <si>
    <t>Source: DPT1 and DPT3 data are from WHO-UNICEF 2015 Vaccine-preventable Diseases Estimates (June 2016); EID data are based on UNAIDS/UNICEF/WHO Global AIDS Response Reporting and UNAIDS 2016 estimates.</t>
  </si>
  <si>
    <t>Source: UNICEF analysis of UNAIDS 2016 estimates.</t>
  </si>
  <si>
    <t xml:space="preserve">Source: UNAIDS 2016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</si>
</sst>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35" x14ac:knownFonts="1">
    <font>
      <sz val="12"/>
      <color theme="1"/>
      <name val="Times New Roman"/>
      <family val="2"/>
    </font>
    <font>
      <sz val="12"/>
      <color theme="1"/>
      <name val="Times New Roman"/>
      <family val="2"/>
    </font>
    <font>
      <sz val="11"/>
      <color theme="1"/>
      <name val="Calibri Light"/>
      <family val="2"/>
      <scheme val="major"/>
    </font>
    <font>
      <sz val="11"/>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sz val="10"/>
      <name val="Calibri"/>
      <family val="2"/>
    </font>
    <font>
      <b/>
      <sz val="16"/>
      <color theme="0" tint="-0.499984740745262"/>
      <name val="Calibri Light"/>
      <family val="2"/>
      <scheme val="major"/>
    </font>
    <font>
      <sz val="12"/>
      <color rgb="FFC00000"/>
      <name val="Times New Roman"/>
      <family val="2"/>
    </font>
    <font>
      <b/>
      <sz val="12"/>
      <color theme="1"/>
      <name val="Times New Roman"/>
      <family val="1"/>
    </font>
    <font>
      <sz val="10"/>
      <name val="Arial"/>
      <family val="2"/>
    </font>
    <font>
      <sz val="14"/>
      <color rgb="FF636466"/>
      <name val="Calibri"/>
      <family val="2"/>
    </font>
    <font>
      <sz val="14"/>
      <color theme="1"/>
      <name val="Times New Roman"/>
      <family val="2"/>
    </font>
    <font>
      <sz val="11"/>
      <color rgb="FF636466"/>
      <name val="Calibri"/>
      <family val="2"/>
    </font>
    <font>
      <b/>
      <sz val="18"/>
      <color theme="0" tint="-0.499984740745262"/>
      <name val="Calibri Light"/>
      <family val="2"/>
      <scheme val="major"/>
    </font>
    <font>
      <b/>
      <sz val="20"/>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b/>
      <sz val="14"/>
      <color theme="1"/>
      <name val="Calibri Light"/>
      <family val="2"/>
      <scheme val="major"/>
    </font>
    <font>
      <i/>
      <sz val="12"/>
      <color theme="1"/>
      <name val="Times New Roman"/>
      <family val="1"/>
    </font>
    <font>
      <sz val="12"/>
      <color theme="1"/>
      <name val="Calibri Light"/>
      <family val="2"/>
      <scheme val="major"/>
    </font>
    <font>
      <b/>
      <sz val="12"/>
      <color theme="1"/>
      <name val="Calibri Light"/>
      <family val="2"/>
      <scheme val="major"/>
    </font>
    <font>
      <sz val="12"/>
      <name val="Calibri Light"/>
      <family val="2"/>
      <scheme val="major"/>
    </font>
    <font>
      <sz val="14"/>
      <color theme="1"/>
      <name val="Calibri Light"/>
      <family val="2"/>
      <scheme val="major"/>
    </font>
    <font>
      <sz val="14"/>
      <color rgb="FF636466"/>
      <name val="Calibri Light"/>
      <family val="2"/>
      <scheme val="major"/>
    </font>
    <font>
      <sz val="12"/>
      <color theme="6"/>
      <name val="Calibri Light"/>
      <family val="2"/>
      <scheme val="major"/>
    </font>
    <font>
      <sz val="8"/>
      <color theme="1"/>
      <name val="Calibri Light"/>
      <family val="2"/>
      <scheme val="major"/>
    </font>
    <font>
      <sz val="8"/>
      <name val="Calibri Light"/>
      <family val="2"/>
      <scheme val="major"/>
    </font>
    <font>
      <i/>
      <sz val="12"/>
      <color theme="1"/>
      <name val="Calibri Light"/>
      <family val="2"/>
      <scheme val="major"/>
    </font>
  </fonts>
  <fills count="3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CC99FF"/>
        <bgColor indexed="64"/>
      </patternFill>
    </fill>
    <fill>
      <patternFill patternType="solid">
        <fgColor rgb="FF66FFFF"/>
        <bgColor indexed="64"/>
      </patternFill>
    </fill>
    <fill>
      <patternFill patternType="solid">
        <fgColor rgb="FFFF0066"/>
        <bgColor indexed="64"/>
      </patternFill>
    </fill>
    <fill>
      <patternFill patternType="solid">
        <fgColor rgb="FF969696"/>
        <bgColor indexed="64"/>
      </patternFill>
    </fill>
    <fill>
      <patternFill patternType="solid">
        <fgColor rgb="FFFFFFFF"/>
        <bgColor indexed="64"/>
      </patternFill>
    </fill>
    <fill>
      <patternFill patternType="solid">
        <fgColor rgb="FFC9C9C9"/>
        <bgColor indexed="64"/>
      </patternFill>
    </fill>
    <fill>
      <patternFill patternType="solid">
        <fgColor rgb="FFF4B084"/>
        <bgColor indexed="64"/>
      </patternFill>
    </fill>
    <fill>
      <patternFill patternType="solid">
        <fgColor rgb="FFFFCCFF"/>
        <bgColor indexed="64"/>
      </patternFill>
    </fill>
    <fill>
      <patternFill patternType="solid">
        <fgColor rgb="FFFF3399"/>
        <bgColor indexed="64"/>
      </patternFill>
    </fill>
    <fill>
      <patternFill patternType="solid">
        <fgColor rgb="FFFF505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9">
    <border>
      <left/>
      <right/>
      <top/>
      <bottom/>
      <diagonal/>
    </border>
    <border>
      <left style="dotted">
        <color rgb="FF88AFD0"/>
      </left>
      <right style="thin">
        <color rgb="FF88AFD0"/>
      </right>
      <top style="dotted">
        <color rgb="FF88AFD0"/>
      </top>
      <bottom style="dotted">
        <color rgb="FF88AFD0"/>
      </bottom>
      <diagonal/>
    </border>
    <border>
      <left style="thin">
        <color rgb="FF88AFD0"/>
      </left>
      <right style="thin">
        <color rgb="FF88AFD0"/>
      </right>
      <top style="dotted">
        <color rgb="FF88AFD0"/>
      </top>
      <bottom style="dotted">
        <color rgb="FF88AFD0"/>
      </bottom>
      <diagonal/>
    </border>
    <border>
      <left style="thin">
        <color rgb="FF88AFD0"/>
      </left>
      <right style="dotted">
        <color rgb="FF88AFD0"/>
      </right>
      <top style="dotted">
        <color rgb="FF88AFD0"/>
      </top>
      <bottom style="dotted">
        <color rgb="FF88AFD0"/>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double">
        <color indexed="64"/>
      </bottom>
      <diagonal/>
    </border>
    <border>
      <left/>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xf numFmtId="0" fontId="1" fillId="0" borderId="0"/>
    <xf numFmtId="0" fontId="22" fillId="0" borderId="0"/>
  </cellStyleXfs>
  <cellXfs count="218">
    <xf numFmtId="0" fontId="0" fillId="0" borderId="0" xfId="0"/>
    <xf numFmtId="0" fontId="0" fillId="3" borderId="0" xfId="0" applyFill="1"/>
    <xf numFmtId="0" fontId="3" fillId="3" borderId="0" xfId="0" applyFont="1" applyFill="1"/>
    <xf numFmtId="0" fontId="2" fillId="3" borderId="0" xfId="0" applyFont="1" applyFill="1"/>
    <xf numFmtId="3" fontId="2" fillId="3" borderId="0" xfId="0" applyNumberFormat="1" applyFont="1" applyFill="1"/>
    <xf numFmtId="9" fontId="2" fillId="3" borderId="0" xfId="2" applyFont="1" applyFill="1" applyAlignment="1">
      <alignment horizontal="left"/>
    </xf>
    <xf numFmtId="9" fontId="0" fillId="3" borderId="0" xfId="0" applyNumberFormat="1" applyFill="1"/>
    <xf numFmtId="9" fontId="2" fillId="3" borderId="0" xfId="0" applyNumberFormat="1" applyFont="1" applyFill="1"/>
    <xf numFmtId="3" fontId="0" fillId="3" borderId="0" xfId="0" applyNumberFormat="1" applyFill="1"/>
    <xf numFmtId="9" fontId="0" fillId="3" borderId="0" xfId="2" applyFont="1" applyFill="1"/>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9" fontId="11" fillId="3" borderId="0" xfId="2" applyFont="1" applyFill="1"/>
    <xf numFmtId="0" fontId="16" fillId="3" borderId="0" xfId="0" applyFont="1" applyFill="1" applyAlignment="1">
      <alignment horizontal="left" vertical="center" readingOrder="1"/>
    </xf>
    <xf numFmtId="0" fontId="14" fillId="3" borderId="0" xfId="0" applyFont="1" applyFill="1" applyAlignment="1">
      <alignment horizontal="left" vertical="center" readingOrder="1"/>
    </xf>
    <xf numFmtId="0" fontId="0" fillId="4" borderId="0" xfId="0" applyFill="1"/>
    <xf numFmtId="0" fontId="0" fillId="4" borderId="0" xfId="0" applyNumberFormat="1" applyFill="1"/>
    <xf numFmtId="0" fontId="12" fillId="4" borderId="0" xfId="0" applyFont="1" applyFill="1"/>
    <xf numFmtId="0" fontId="19" fillId="4" borderId="0" xfId="0" applyFont="1" applyFill="1"/>
    <xf numFmtId="0" fontId="21" fillId="4" borderId="0" xfId="4" applyFont="1" applyFill="1"/>
    <xf numFmtId="0" fontId="0" fillId="5" borderId="8" xfId="0" applyFill="1" applyBorder="1" applyAlignment="1">
      <alignment wrapText="1"/>
    </xf>
    <xf numFmtId="3" fontId="0" fillId="5" borderId="0" xfId="0" applyNumberFormat="1" applyFill="1" applyBorder="1" applyAlignment="1">
      <alignment horizontal="center" vertical="center" wrapText="1"/>
    </xf>
    <xf numFmtId="0" fontId="0" fillId="5" borderId="9" xfId="0" applyNumberFormat="1" applyFill="1" applyBorder="1" applyAlignment="1">
      <alignment horizontal="center" vertical="center" wrapText="1"/>
    </xf>
    <xf numFmtId="0" fontId="0" fillId="5" borderId="10" xfId="0" applyFill="1" applyBorder="1" applyAlignment="1">
      <alignment wrapText="1"/>
    </xf>
    <xf numFmtId="3" fontId="0" fillId="5" borderId="11" xfId="0" applyNumberFormat="1" applyFill="1" applyBorder="1" applyAlignment="1">
      <alignment horizontal="center" vertical="center" wrapText="1"/>
    </xf>
    <xf numFmtId="0" fontId="0" fillId="5" borderId="12" xfId="0" applyNumberFormat="1" applyFill="1" applyBorder="1" applyAlignment="1">
      <alignment horizontal="center" vertical="center" wrapText="1"/>
    </xf>
    <xf numFmtId="0" fontId="0" fillId="0" borderId="0" xfId="0" applyFill="1"/>
    <xf numFmtId="0" fontId="20" fillId="0" borderId="0" xfId="4" applyFont="1" applyFill="1" applyAlignment="1">
      <alignment vertical="top"/>
    </xf>
    <xf numFmtId="0" fontId="12" fillId="0" borderId="0" xfId="0" applyFont="1" applyFill="1"/>
    <xf numFmtId="9" fontId="0" fillId="0" borderId="0" xfId="2" applyFont="1" applyFill="1"/>
    <xf numFmtId="0" fontId="0" fillId="0" borderId="0" xfId="0" applyNumberFormat="1" applyFill="1"/>
    <xf numFmtId="0" fontId="0" fillId="0" borderId="0" xfId="0" applyNumberFormat="1"/>
    <xf numFmtId="165" fontId="0" fillId="0" borderId="0" xfId="1" applyNumberFormat="1" applyFont="1" applyFill="1" applyAlignment="1">
      <alignment horizontal="right"/>
    </xf>
    <xf numFmtId="166" fontId="0" fillId="0" borderId="0" xfId="2" applyNumberFormat="1" applyFont="1" applyFill="1"/>
    <xf numFmtId="10" fontId="0" fillId="0" borderId="0" xfId="2" applyNumberFormat="1" applyFont="1" applyFill="1"/>
    <xf numFmtId="0" fontId="0" fillId="0" borderId="0" xfId="0" applyFill="1" applyAlignment="1">
      <alignment horizontal="right"/>
    </xf>
    <xf numFmtId="0" fontId="0" fillId="0" borderId="8" xfId="0" applyFill="1" applyBorder="1" applyAlignment="1">
      <alignment wrapText="1"/>
    </xf>
    <xf numFmtId="3" fontId="0" fillId="0" borderId="0"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0" xfId="0" applyFill="1" applyAlignment="1">
      <alignment horizontal="center"/>
    </xf>
    <xf numFmtId="0" fontId="0" fillId="0" borderId="0" xfId="0" applyNumberFormat="1" applyFill="1" applyAlignment="1">
      <alignment horizontal="center"/>
    </xf>
    <xf numFmtId="0" fontId="25" fillId="6" borderId="13" xfId="0" applyFont="1" applyFill="1" applyBorder="1" applyAlignment="1"/>
    <xf numFmtId="0" fontId="25" fillId="6" borderId="14" xfId="0" applyFont="1" applyFill="1" applyBorder="1" applyAlignment="1">
      <alignment horizontal="centerContinuous"/>
    </xf>
    <xf numFmtId="0" fontId="25" fillId="6" borderId="15" xfId="0" applyNumberFormat="1" applyFont="1" applyFill="1" applyBorder="1" applyAlignment="1">
      <alignment horizontal="center" wrapText="1"/>
    </xf>
    <xf numFmtId="0" fontId="25" fillId="6" borderId="16" xfId="0" applyFont="1" applyFill="1" applyBorder="1" applyAlignment="1"/>
    <xf numFmtId="0" fontId="25" fillId="6" borderId="17" xfId="0" applyFont="1" applyFill="1" applyBorder="1" applyAlignment="1">
      <alignment horizontal="center"/>
    </xf>
    <xf numFmtId="0" fontId="25" fillId="6" borderId="18" xfId="0" applyNumberFormat="1" applyFont="1" applyFill="1" applyBorder="1" applyAlignment="1">
      <alignment horizontal="center" wrapText="1"/>
    </xf>
    <xf numFmtId="0" fontId="16" fillId="0" borderId="0" xfId="0" applyFont="1" applyFill="1" applyAlignment="1">
      <alignment horizontal="left" vertical="center" readingOrder="1"/>
    </xf>
    <xf numFmtId="2" fontId="0" fillId="0" borderId="0" xfId="0" applyNumberFormat="1" applyFill="1"/>
    <xf numFmtId="9" fontId="0" fillId="0" borderId="0" xfId="2" applyFont="1" applyFill="1" applyAlignment="1">
      <alignment horizontal="right"/>
    </xf>
    <xf numFmtId="0" fontId="0" fillId="0" borderId="0" xfId="0" applyFill="1" applyAlignment="1">
      <alignment wrapText="1"/>
    </xf>
    <xf numFmtId="0" fontId="5" fillId="0" borderId="0" xfId="0" applyFont="1" applyFill="1" applyAlignment="1">
      <alignment horizontal="left"/>
    </xf>
    <xf numFmtId="0" fontId="5" fillId="0" borderId="0" xfId="0" applyFont="1" applyFill="1" applyAlignment="1">
      <alignment wrapText="1"/>
    </xf>
    <xf numFmtId="0" fontId="6" fillId="0" borderId="4" xfId="0" applyFont="1" applyFill="1" applyBorder="1" applyAlignment="1">
      <alignment horizontal="left"/>
    </xf>
    <xf numFmtId="0" fontId="6" fillId="0" borderId="4" xfId="0" applyFont="1" applyFill="1" applyBorder="1" applyAlignment="1">
      <alignment horizontal="left" wrapText="1"/>
    </xf>
    <xf numFmtId="0" fontId="6" fillId="0" borderId="4" xfId="0" applyFont="1" applyFill="1" applyBorder="1" applyAlignment="1">
      <alignment horizontal="left" vertical="top" wrapText="1"/>
    </xf>
    <xf numFmtId="0" fontId="4" fillId="0" borderId="5" xfId="0" applyFont="1" applyFill="1" applyBorder="1" applyAlignment="1">
      <alignment horizontal="left"/>
    </xf>
    <xf numFmtId="3" fontId="4" fillId="0" borderId="5" xfId="0" applyNumberFormat="1" applyFont="1" applyFill="1" applyBorder="1" applyAlignment="1">
      <alignment horizontal="center" wrapText="1"/>
    </xf>
    <xf numFmtId="9" fontId="0" fillId="0" borderId="0" xfId="0" applyNumberFormat="1" applyFill="1" applyAlignment="1">
      <alignment wrapText="1"/>
    </xf>
    <xf numFmtId="9" fontId="0" fillId="0" borderId="0" xfId="2" applyFont="1" applyFill="1" applyAlignment="1">
      <alignment wrapText="1"/>
    </xf>
    <xf numFmtId="3" fontId="4" fillId="0" borderId="5" xfId="0" applyNumberFormat="1" applyFont="1" applyFill="1" applyBorder="1" applyAlignment="1">
      <alignment horizontal="left" wrapText="1"/>
    </xf>
    <xf numFmtId="9" fontId="0" fillId="0" borderId="0" xfId="0" applyNumberFormat="1" applyFill="1"/>
    <xf numFmtId="0" fontId="11" fillId="0" borderId="0" xfId="0" applyFont="1" applyFill="1"/>
    <xf numFmtId="0" fontId="0" fillId="0" borderId="0" xfId="0" applyFill="1" applyAlignment="1">
      <alignment vertical="center" textRotation="90" wrapText="1"/>
    </xf>
    <xf numFmtId="0" fontId="0" fillId="0" borderId="0" xfId="0" applyFill="1" applyAlignment="1"/>
    <xf numFmtId="0" fontId="0" fillId="0" borderId="0" xfId="0" applyFill="1" applyAlignment="1">
      <alignment horizontal="left"/>
    </xf>
    <xf numFmtId="9" fontId="0" fillId="0" borderId="0" xfId="2" applyFont="1" applyFill="1" applyAlignment="1">
      <alignment horizontal="center"/>
    </xf>
    <xf numFmtId="3" fontId="0" fillId="0" borderId="0" xfId="0" applyNumberFormat="1" applyFill="1" applyAlignment="1">
      <alignment wrapText="1"/>
    </xf>
    <xf numFmtId="164" fontId="0" fillId="0" borderId="0" xfId="0" applyNumberFormat="1" applyFill="1" applyAlignment="1">
      <alignment horizontal="center" wrapText="1"/>
    </xf>
    <xf numFmtId="0" fontId="5" fillId="0" borderId="0" xfId="0" applyFont="1" applyFill="1" applyAlignment="1"/>
    <xf numFmtId="0" fontId="3" fillId="0" borderId="0" xfId="0" applyFont="1" applyFill="1"/>
    <xf numFmtId="0" fontId="7" fillId="0" borderId="0" xfId="0" applyFont="1" applyFill="1" applyBorder="1"/>
    <xf numFmtId="0" fontId="8" fillId="0" borderId="0" xfId="0" applyFont="1" applyFill="1" applyBorder="1"/>
    <xf numFmtId="9" fontId="7" fillId="0" borderId="0" xfId="2" applyFont="1" applyFill="1" applyBorder="1"/>
    <xf numFmtId="166" fontId="7" fillId="0" borderId="0" xfId="2" applyNumberFormat="1" applyFont="1" applyFill="1" applyBorder="1"/>
    <xf numFmtId="3" fontId="9" fillId="0" borderId="0" xfId="0" applyNumberFormat="1" applyFont="1" applyFill="1" applyBorder="1" applyAlignment="1">
      <alignment horizontal="right" vertical="center" wrapText="1"/>
    </xf>
    <xf numFmtId="165" fontId="7" fillId="0" borderId="0" xfId="0" applyNumberFormat="1" applyFont="1" applyFill="1" applyBorder="1"/>
    <xf numFmtId="9" fontId="7" fillId="0" borderId="0" xfId="0" applyNumberFormat="1" applyFont="1" applyFill="1" applyBorder="1"/>
    <xf numFmtId="3" fontId="7" fillId="0" borderId="0" xfId="0" applyNumberFormat="1" applyFont="1" applyFill="1" applyBorder="1"/>
    <xf numFmtId="0" fontId="14" fillId="0" borderId="0" xfId="0" applyFont="1" applyFill="1" applyAlignment="1">
      <alignment horizontal="left" vertical="center" readingOrder="1"/>
    </xf>
    <xf numFmtId="165" fontId="0" fillId="0" borderId="0" xfId="1" applyNumberFormat="1" applyFont="1" applyFill="1"/>
    <xf numFmtId="3" fontId="0" fillId="0" borderId="0" xfId="0" applyNumberFormat="1" applyFill="1" applyAlignment="1">
      <alignment horizontal="right"/>
    </xf>
    <xf numFmtId="0" fontId="12" fillId="0" borderId="0" xfId="0" applyFont="1" applyFill="1" applyAlignment="1"/>
    <xf numFmtId="0" fontId="1" fillId="0" borderId="0" xfId="4" applyFont="1" applyFill="1" applyAlignment="1">
      <alignment vertical="top"/>
    </xf>
    <xf numFmtId="3" fontId="0" fillId="0" borderId="0" xfId="0" applyNumberFormat="1" applyFill="1"/>
    <xf numFmtId="0" fontId="0" fillId="0" borderId="0" xfId="0" applyFill="1" applyAlignment="1">
      <alignment horizontal="left" wrapText="1"/>
    </xf>
    <xf numFmtId="0" fontId="0" fillId="0" borderId="0" xfId="0" applyFill="1" applyAlignment="1">
      <alignment horizontal="center" wrapText="1"/>
    </xf>
    <xf numFmtId="1" fontId="0" fillId="0" borderId="0" xfId="0" applyNumberFormat="1" applyFill="1"/>
    <xf numFmtId="2" fontId="0" fillId="0" borderId="0" xfId="2" applyNumberFormat="1" applyFont="1" applyFill="1"/>
    <xf numFmtId="0" fontId="19" fillId="0" borderId="0" xfId="0" applyFont="1" applyFill="1"/>
    <xf numFmtId="0" fontId="21" fillId="0" borderId="0" xfId="4" applyFont="1" applyFill="1"/>
    <xf numFmtId="0" fontId="26" fillId="0" borderId="0" xfId="0" applyFont="1" applyFill="1"/>
    <xf numFmtId="0" fontId="26" fillId="0" borderId="0" xfId="2" applyNumberFormat="1" applyFont="1" applyFill="1"/>
    <xf numFmtId="1" fontId="26" fillId="0" borderId="0" xfId="0" applyNumberFormat="1" applyFont="1" applyFill="1"/>
    <xf numFmtId="9" fontId="26" fillId="0" borderId="0" xfId="2" applyFont="1" applyFill="1"/>
    <xf numFmtId="9" fontId="26" fillId="0" borderId="0" xfId="2" applyNumberFormat="1" applyFont="1" applyFill="1"/>
    <xf numFmtId="0" fontId="27" fillId="0" borderId="0" xfId="0" applyFont="1" applyFill="1"/>
    <xf numFmtId="0" fontId="28" fillId="0" borderId="0" xfId="4" applyFont="1" applyFill="1"/>
    <xf numFmtId="0" fontId="29" fillId="0" borderId="0" xfId="0" applyFont="1" applyFill="1" applyAlignment="1">
      <alignment vertical="center" wrapText="1"/>
    </xf>
    <xf numFmtId="0" fontId="24" fillId="0" borderId="0" xfId="0" applyFont="1" applyFill="1"/>
    <xf numFmtId="0" fontId="29" fillId="0" borderId="0" xfId="0" applyFont="1" applyFill="1" applyAlignment="1">
      <alignment vertical="center"/>
    </xf>
    <xf numFmtId="0" fontId="30" fillId="0" borderId="0" xfId="0" applyFont="1" applyFill="1" applyAlignment="1">
      <alignment horizontal="left" vertical="center" readingOrder="1"/>
    </xf>
    <xf numFmtId="0" fontId="26" fillId="0" borderId="0" xfId="4" applyFont="1" applyFill="1" applyAlignment="1">
      <alignment vertical="top"/>
    </xf>
    <xf numFmtId="0" fontId="27" fillId="0" borderId="7" xfId="0" applyFont="1" applyFill="1" applyBorder="1"/>
    <xf numFmtId="165" fontId="26" fillId="0" borderId="0" xfId="1" applyNumberFormat="1" applyFont="1" applyFill="1"/>
    <xf numFmtId="0" fontId="26" fillId="0" borderId="0" xfId="0" applyFont="1"/>
    <xf numFmtId="0" fontId="5" fillId="0" borderId="0" xfId="0" applyFont="1"/>
    <xf numFmtId="3" fontId="5" fillId="0" borderId="0" xfId="0" applyNumberFormat="1" applyFont="1"/>
    <xf numFmtId="0" fontId="26" fillId="0" borderId="0" xfId="0" applyFont="1" applyFill="1" applyAlignment="1"/>
    <xf numFmtId="0" fontId="26" fillId="0" borderId="0" xfId="0" applyFont="1" applyFill="1" applyAlignment="1">
      <alignment horizontal="left"/>
    </xf>
    <xf numFmtId="0" fontId="27" fillId="0" borderId="0" xfId="0" applyFont="1" applyFill="1" applyAlignment="1"/>
    <xf numFmtId="0" fontId="26" fillId="0" borderId="0" xfId="0" applyNumberFormat="1" applyFont="1" applyFill="1"/>
    <xf numFmtId="165" fontId="26" fillId="0" borderId="0" xfId="1" applyNumberFormat="1" applyFont="1" applyFill="1" applyAlignment="1">
      <alignment horizontal="right"/>
    </xf>
    <xf numFmtId="0" fontId="26" fillId="0" borderId="0" xfId="4" applyFont="1" applyFill="1" applyAlignment="1">
      <alignment vertical="top" wrapText="1"/>
    </xf>
    <xf numFmtId="3" fontId="26" fillId="0" borderId="0" xfId="0" applyNumberFormat="1" applyFont="1" applyFill="1"/>
    <xf numFmtId="3" fontId="26" fillId="0" borderId="0" xfId="0" applyNumberFormat="1" applyFont="1" applyFill="1" applyAlignment="1">
      <alignment horizontal="right"/>
    </xf>
    <xf numFmtId="0" fontId="26" fillId="0" borderId="0" xfId="0" applyFont="1" applyFill="1" applyAlignment="1">
      <alignment horizontal="right"/>
    </xf>
    <xf numFmtId="9" fontId="26" fillId="0" borderId="0" xfId="0" applyNumberFormat="1" applyFont="1" applyFill="1"/>
    <xf numFmtId="0" fontId="26" fillId="0" borderId="0" xfId="0" applyFont="1" applyFill="1" applyAlignment="1">
      <alignment vertical="center"/>
    </xf>
    <xf numFmtId="2" fontId="26" fillId="0" borderId="0" xfId="2" applyNumberFormat="1" applyFont="1" applyFill="1"/>
    <xf numFmtId="0" fontId="31" fillId="0" borderId="0" xfId="0" applyFont="1" applyFill="1"/>
    <xf numFmtId="2" fontId="26" fillId="0" borderId="0" xfId="0" applyNumberFormat="1" applyFont="1" applyFill="1"/>
    <xf numFmtId="2" fontId="31" fillId="0" borderId="0" xfId="0" applyNumberFormat="1" applyFont="1" applyFill="1"/>
    <xf numFmtId="0" fontId="26" fillId="0" borderId="0" xfId="0" applyFont="1" applyFill="1" applyAlignment="1">
      <alignment horizontal="center"/>
    </xf>
    <xf numFmtId="165" fontId="26" fillId="0" borderId="0" xfId="0" applyNumberFormat="1" applyFont="1" applyFill="1"/>
    <xf numFmtId="0" fontId="26" fillId="0" borderId="0" xfId="0" applyFont="1" applyFill="1" applyAlignment="1">
      <alignment wrapText="1"/>
    </xf>
    <xf numFmtId="9" fontId="26" fillId="0" borderId="0" xfId="2" applyFont="1" applyFill="1" applyAlignment="1">
      <alignment horizontal="right"/>
    </xf>
    <xf numFmtId="1" fontId="26" fillId="0" borderId="0" xfId="0" applyNumberFormat="1" applyFont="1" applyFill="1" applyAlignment="1">
      <alignment horizontal="right"/>
    </xf>
    <xf numFmtId="1" fontId="26" fillId="0" borderId="0" xfId="2" applyNumberFormat="1" applyFont="1" applyFill="1" applyAlignment="1">
      <alignment horizontal="right"/>
    </xf>
    <xf numFmtId="0" fontId="26" fillId="7" borderId="0" xfId="0" applyFont="1" applyFill="1"/>
    <xf numFmtId="0" fontId="26" fillId="8" borderId="0" xfId="0" applyFont="1" applyFill="1"/>
    <xf numFmtId="0" fontId="26" fillId="9" borderId="0" xfId="0" applyFont="1" applyFill="1"/>
    <xf numFmtId="0" fontId="26" fillId="2" borderId="0" xfId="0" applyFont="1" applyFill="1"/>
    <xf numFmtId="0" fontId="26" fillId="10" borderId="0" xfId="0" applyFont="1" applyFill="1"/>
    <xf numFmtId="0" fontId="26" fillId="11" borderId="0" xfId="0" applyFont="1" applyFill="1"/>
    <xf numFmtId="0" fontId="26" fillId="12" borderId="0" xfId="0" applyFont="1" applyFill="1"/>
    <xf numFmtId="0" fontId="26" fillId="13" borderId="0" xfId="0" applyFont="1" applyFill="1"/>
    <xf numFmtId="0" fontId="26" fillId="14" borderId="0" xfId="0" applyFont="1" applyFill="1"/>
    <xf numFmtId="0" fontId="26" fillId="15" borderId="0" xfId="0" applyFont="1" applyFill="1"/>
    <xf numFmtId="0" fontId="26" fillId="16" borderId="0" xfId="0" applyFont="1" applyFill="1"/>
    <xf numFmtId="0" fontId="26" fillId="17" borderId="0" xfId="0" applyFont="1" applyFill="1"/>
    <xf numFmtId="0" fontId="28" fillId="0" borderId="0" xfId="0" applyFont="1" applyFill="1"/>
    <xf numFmtId="0" fontId="26" fillId="18" borderId="0" xfId="0" applyFont="1" applyFill="1"/>
    <xf numFmtId="0" fontId="26" fillId="19" borderId="0" xfId="0" applyFont="1" applyFill="1"/>
    <xf numFmtId="0" fontId="26" fillId="20" borderId="0" xfId="0" applyFont="1" applyFill="1"/>
    <xf numFmtId="0" fontId="26" fillId="21" borderId="0" xfId="0" applyFont="1" applyFill="1"/>
    <xf numFmtId="0" fontId="26" fillId="22" borderId="0" xfId="0" applyFont="1" applyFill="1"/>
    <xf numFmtId="0" fontId="26" fillId="23" borderId="0" xfId="0" applyFont="1" applyFill="1"/>
    <xf numFmtId="0" fontId="28" fillId="2" borderId="0" xfId="0" applyFont="1" applyFill="1"/>
    <xf numFmtId="165" fontId="26" fillId="21" borderId="0" xfId="1" applyNumberFormat="1" applyFont="1" applyFill="1"/>
    <xf numFmtId="1" fontId="26" fillId="20" borderId="0" xfId="0" applyNumberFormat="1" applyFont="1" applyFill="1"/>
    <xf numFmtId="1" fontId="26" fillId="17" borderId="0" xfId="0" applyNumberFormat="1" applyFont="1" applyFill="1"/>
    <xf numFmtId="0" fontId="26" fillId="24" borderId="0" xfId="0" applyFont="1" applyFill="1"/>
    <xf numFmtId="0" fontId="26" fillId="25" borderId="0" xfId="0" applyFont="1" applyFill="1"/>
    <xf numFmtId="165" fontId="26" fillId="7" borderId="0" xfId="1" applyNumberFormat="1" applyFont="1" applyFill="1"/>
    <xf numFmtId="165" fontId="26" fillId="19" borderId="0" xfId="1" applyNumberFormat="1" applyFont="1" applyFill="1"/>
    <xf numFmtId="165" fontId="26" fillId="2" borderId="0" xfId="1" applyNumberFormat="1" applyFont="1" applyFill="1"/>
    <xf numFmtId="165" fontId="26" fillId="9" borderId="0" xfId="1" applyNumberFormat="1" applyFont="1" applyFill="1"/>
    <xf numFmtId="165" fontId="26" fillId="11" borderId="0" xfId="1" applyNumberFormat="1" applyFont="1" applyFill="1"/>
    <xf numFmtId="165" fontId="26" fillId="23" borderId="0" xfId="1" applyNumberFormat="1" applyFont="1" applyFill="1"/>
    <xf numFmtId="165" fontId="26" fillId="18" borderId="0" xfId="1" applyNumberFormat="1" applyFont="1" applyFill="1"/>
    <xf numFmtId="165" fontId="26" fillId="13" borderId="0" xfId="1" applyNumberFormat="1" applyFont="1" applyFill="1"/>
    <xf numFmtId="165" fontId="26" fillId="12" borderId="0" xfId="1" applyNumberFormat="1" applyFont="1" applyFill="1"/>
    <xf numFmtId="165" fontId="26" fillId="17" borderId="0" xfId="1" applyNumberFormat="1" applyFont="1" applyFill="1"/>
    <xf numFmtId="165" fontId="26" fillId="8" borderId="0" xfId="1" applyNumberFormat="1" applyFont="1" applyFill="1"/>
    <xf numFmtId="165" fontId="26" fillId="14" borderId="0" xfId="1" applyNumberFormat="1" applyFont="1" applyFill="1"/>
    <xf numFmtId="165" fontId="26" fillId="20" borderId="0" xfId="1" applyNumberFormat="1" applyFont="1" applyFill="1"/>
    <xf numFmtId="0" fontId="26" fillId="9" borderId="0" xfId="0" applyNumberFormat="1" applyFont="1" applyFill="1"/>
    <xf numFmtId="0" fontId="26" fillId="22" borderId="0" xfId="0" applyNumberFormat="1" applyFont="1" applyFill="1"/>
    <xf numFmtId="0" fontId="26" fillId="10" borderId="0" xfId="0" applyNumberFormat="1" applyFont="1" applyFill="1"/>
    <xf numFmtId="0" fontId="26" fillId="2" borderId="0" xfId="0" applyNumberFormat="1" applyFont="1" applyFill="1"/>
    <xf numFmtId="0" fontId="26" fillId="8" borderId="0" xfId="0" applyNumberFormat="1" applyFont="1" applyFill="1"/>
    <xf numFmtId="0" fontId="26" fillId="12" borderId="0" xfId="0" applyNumberFormat="1" applyFont="1" applyFill="1"/>
    <xf numFmtId="165" fontId="26" fillId="10" borderId="0" xfId="1" applyNumberFormat="1" applyFont="1" applyFill="1"/>
    <xf numFmtId="0" fontId="26" fillId="4" borderId="0" xfId="0" applyFont="1" applyFill="1"/>
    <xf numFmtId="0" fontId="26" fillId="26" borderId="0" xfId="0" applyFont="1" applyFill="1"/>
    <xf numFmtId="165" fontId="26" fillId="21" borderId="0" xfId="0" applyNumberFormat="1" applyFont="1" applyFill="1"/>
    <xf numFmtId="165" fontId="26" fillId="25" borderId="0" xfId="1" applyNumberFormat="1" applyFont="1" applyFill="1"/>
    <xf numFmtId="165" fontId="26" fillId="26" borderId="0" xfId="1" applyNumberFormat="1" applyFont="1" applyFill="1"/>
    <xf numFmtId="0" fontId="26" fillId="27" borderId="0" xfId="0" applyFont="1" applyFill="1"/>
    <xf numFmtId="0" fontId="26" fillId="28" borderId="0" xfId="0" applyFont="1" applyFill="1"/>
    <xf numFmtId="0" fontId="26" fillId="29" borderId="0" xfId="0" applyFont="1" applyFill="1"/>
    <xf numFmtId="0" fontId="26" fillId="30" borderId="0" xfId="0" applyFont="1" applyFill="1"/>
    <xf numFmtId="0" fontId="26" fillId="31" borderId="0" xfId="0" applyFont="1" applyFill="1"/>
    <xf numFmtId="0" fontId="26" fillId="0" borderId="0" xfId="0" applyNumberFormat="1" applyFont="1" applyFill="1" applyAlignment="1">
      <alignment horizontal="center"/>
    </xf>
    <xf numFmtId="0" fontId="34" fillId="6" borderId="13" xfId="0" applyFont="1" applyFill="1" applyBorder="1" applyAlignment="1"/>
    <xf numFmtId="0" fontId="34" fillId="6" borderId="14" xfId="0" applyFont="1" applyFill="1" applyBorder="1" applyAlignment="1">
      <alignment horizontal="centerContinuous"/>
    </xf>
    <xf numFmtId="0" fontId="34" fillId="6" borderId="15" xfId="0" applyNumberFormat="1" applyFont="1" applyFill="1" applyBorder="1" applyAlignment="1">
      <alignment horizontal="center" wrapText="1"/>
    </xf>
    <xf numFmtId="0" fontId="34" fillId="6" borderId="8" xfId="0" applyFont="1" applyFill="1" applyBorder="1" applyAlignment="1"/>
    <xf numFmtId="0" fontId="34" fillId="6" borderId="0" xfId="0" applyFont="1" applyFill="1" applyBorder="1" applyAlignment="1">
      <alignment horizontal="center"/>
    </xf>
    <xf numFmtId="0" fontId="34" fillId="6" borderId="9" xfId="0" applyNumberFormat="1" applyFont="1" applyFill="1" applyBorder="1" applyAlignment="1">
      <alignment horizontal="center" wrapText="1"/>
    </xf>
    <xf numFmtId="0" fontId="26" fillId="5" borderId="8" xfId="0" applyFont="1" applyFill="1" applyBorder="1" applyAlignment="1">
      <alignment wrapText="1"/>
    </xf>
    <xf numFmtId="3" fontId="26" fillId="5" borderId="0" xfId="0" applyNumberFormat="1" applyFont="1" applyFill="1" applyBorder="1" applyAlignment="1">
      <alignment horizontal="center" vertical="center" wrapText="1"/>
    </xf>
    <xf numFmtId="0" fontId="26" fillId="5" borderId="9" xfId="0" applyNumberFormat="1" applyFont="1" applyFill="1" applyBorder="1" applyAlignment="1">
      <alignment horizontal="center" vertical="center" wrapText="1"/>
    </xf>
    <xf numFmtId="0" fontId="26" fillId="0" borderId="8" xfId="0" applyFont="1" applyFill="1" applyBorder="1" applyAlignment="1">
      <alignment wrapText="1"/>
    </xf>
    <xf numFmtId="3" fontId="26" fillId="0" borderId="0"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26" fillId="5" borderId="10" xfId="0" applyFont="1" applyFill="1" applyBorder="1" applyAlignment="1">
      <alignment wrapText="1"/>
    </xf>
    <xf numFmtId="3" fontId="26" fillId="5" borderId="11" xfId="0" applyNumberFormat="1" applyFont="1" applyFill="1" applyBorder="1" applyAlignment="1">
      <alignment horizontal="center" vertical="center" wrapText="1"/>
    </xf>
    <xf numFmtId="0" fontId="26" fillId="5" borderId="12" xfId="0" applyNumberFormat="1" applyFont="1" applyFill="1" applyBorder="1" applyAlignment="1">
      <alignment horizontal="center" vertical="center" wrapText="1"/>
    </xf>
    <xf numFmtId="0" fontId="24" fillId="0" borderId="0" xfId="0" applyFont="1" applyFill="1" applyAlignment="1">
      <alignment horizontal="center" wrapText="1"/>
    </xf>
    <xf numFmtId="0" fontId="29" fillId="2" borderId="0" xfId="0" applyFont="1" applyFill="1" applyAlignment="1">
      <alignment horizontal="center" vertical="center" wrapText="1"/>
    </xf>
    <xf numFmtId="0" fontId="0" fillId="0" borderId="0" xfId="0" applyFill="1" applyAlignment="1">
      <alignment vertical="center" textRotation="90" wrapText="1"/>
    </xf>
    <xf numFmtId="0" fontId="5" fillId="0" borderId="0" xfId="0" applyFont="1" applyFill="1" applyAlignment="1">
      <alignment wrapText="1"/>
    </xf>
    <xf numFmtId="0" fontId="10" fillId="0" borderId="0" xfId="0" applyFont="1" applyFill="1" applyBorder="1" applyAlignment="1">
      <alignment horizontal="center" wrapText="1"/>
    </xf>
    <xf numFmtId="0" fontId="10" fillId="0" borderId="6" xfId="0" applyFont="1" applyFill="1" applyBorder="1" applyAlignment="1">
      <alignment horizontal="center" wrapText="1"/>
    </xf>
    <xf numFmtId="0" fontId="17" fillId="0" borderId="0" xfId="0" applyFont="1" applyFill="1" applyBorder="1" applyAlignment="1">
      <alignment horizontal="center" wrapText="1"/>
    </xf>
    <xf numFmtId="0" fontId="23" fillId="2" borderId="0" xfId="0" applyFont="1" applyFill="1" applyAlignment="1">
      <alignment horizontal="center" wrapText="1"/>
    </xf>
    <xf numFmtId="0" fontId="26" fillId="2" borderId="0" xfId="0" applyFont="1" applyFill="1" applyAlignment="1">
      <alignment horizontal="center" vertical="center" wrapText="1"/>
    </xf>
    <xf numFmtId="0" fontId="18" fillId="0" borderId="0" xfId="0" applyFont="1" applyBorder="1" applyAlignment="1">
      <alignment horizontal="center" wrapText="1"/>
    </xf>
    <xf numFmtId="0" fontId="18" fillId="0" borderId="6" xfId="0" applyFont="1" applyBorder="1" applyAlignment="1">
      <alignment horizontal="center" wrapText="1"/>
    </xf>
    <xf numFmtId="0" fontId="0" fillId="2" borderId="0" xfId="0" applyFill="1" applyAlignment="1">
      <alignment horizontal="center" vertical="center" wrapText="1"/>
    </xf>
    <xf numFmtId="0" fontId="26" fillId="2" borderId="0" xfId="0" applyFont="1" applyFill="1" applyAlignment="1">
      <alignment horizontal="center" wrapText="1"/>
    </xf>
    <xf numFmtId="0" fontId="15" fillId="2" borderId="0" xfId="0" applyFont="1" applyFill="1" applyAlignment="1">
      <alignment horizontal="center" vertical="center" wrapText="1"/>
    </xf>
    <xf numFmtId="0" fontId="32" fillId="0" borderId="0" xfId="0" applyFont="1" applyFill="1" applyAlignment="1">
      <alignment horizontal="left" vertical="top" wrapText="1"/>
    </xf>
    <xf numFmtId="0" fontId="33" fillId="0" borderId="0" xfId="0" applyFont="1" applyFill="1" applyAlignment="1">
      <alignment horizontal="left" vertical="top" wrapText="1"/>
    </xf>
    <xf numFmtId="0" fontId="28" fillId="0" borderId="0" xfId="0" applyFont="1"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0"/>
  <tableStyles count="0" defaultTableStyle="TableStyleMedium2" defaultPivotStyle="PivotStyleLight16"/>
  <colors>
    <mruColors>
      <color rgb="FFFFCCFF"/>
      <color rgb="FF969696"/>
      <color rgb="FFFF5050"/>
      <color rgb="FF66FFFF"/>
      <color rgb="FFFF3399"/>
      <color rgb="FFCC99FF"/>
      <color rgb="FFFF0066"/>
      <color rgb="FF000099"/>
      <color rgb="FF99CC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Eastern and Southern Africa, 2015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92D050"/>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3"/>
            <c:invertIfNegative val="0"/>
            <c:bubble3D val="0"/>
            <c:spPr>
              <a:solidFill>
                <a:srgbClr val="FF0000"/>
              </a:solidFill>
              <a:ln>
                <a:noFill/>
              </a:ln>
              <a:effectLst/>
            </c:spPr>
          </c:dPt>
          <c:dPt>
            <c:idx val="4"/>
            <c:invertIfNegative val="0"/>
            <c:bubble3D val="0"/>
            <c:spPr>
              <a:solidFill>
                <a:srgbClr val="FF0000"/>
              </a:solidFill>
              <a:ln>
                <a:noFill/>
              </a:ln>
              <a:effectLst/>
            </c:spPr>
          </c:dPt>
          <c:dPt>
            <c:idx val="5"/>
            <c:invertIfNegative val="0"/>
            <c:bubble3D val="0"/>
            <c:spPr>
              <a:solidFill>
                <a:srgbClr val="FFC000"/>
              </a:solidFill>
              <a:ln>
                <a:noFill/>
              </a:ln>
              <a:effectLst/>
            </c:spPr>
          </c:dPt>
          <c:dPt>
            <c:idx val="6"/>
            <c:invertIfNegative val="0"/>
            <c:bubble3D val="0"/>
            <c:spPr>
              <a:solidFill>
                <a:srgbClr val="FFC000"/>
              </a:solidFill>
              <a:ln>
                <a:noFill/>
              </a:ln>
              <a:effectLst/>
            </c:spPr>
          </c:dPt>
          <c:dPt>
            <c:idx val="7"/>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
              <c:idx val="0"/>
              <c:layout/>
              <c:tx>
                <c:rich>
                  <a:bodyPr/>
                  <a:lstStyle/>
                  <a:p>
                    <a:fld id="{BE16BBBE-5948-4BCD-B30D-04FFCE50CA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76FF9C10-5D4D-47AD-8638-C61DBB301A5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2F20E18C-0B65-480D-B9C5-EFB973C63D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460BB2C0-4CD1-4C40-9751-777F1D0D13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9D59BC18-85A2-4EF5-BBAB-0BAB0190BBA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628D6C1D-4A22-4E83-9AC8-FD5473AD7C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tx>
                <c:rich>
                  <a:bodyPr/>
                  <a:lstStyle/>
                  <a:p>
                    <a:fld id="{2A764193-8AD3-455A-A19C-97067AF7A5D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7"/>
              <c:layout/>
              <c:tx>
                <c:rich>
                  <a:bodyPr/>
                  <a:lstStyle/>
                  <a:p>
                    <a:fld id="{0BBCF0C7-BC9E-486C-A8B3-373A8CF4E3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B8F17148-0B63-4AF1-84E1-EBD8C431DF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7CF3BC63-97DF-40D9-BEBB-A02F7E9A69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3F55A9C2-49DE-4846-901A-D3B34EC7B3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A9CE1AED-3B60-4522-900C-5F5801BCD4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4F07E6D5-034B-48C4-9BCD-91AF0B97A9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5E61EA10-D14C-4418-B064-8ABC59070B3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955E865B-A7D2-4289-861B-DADA37097B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B23C14AA-752D-4820-AC58-E61148CA2B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045FD2F1-BC41-46C3-8F63-85C52575FD7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39E52601-4703-485B-BFA6-028A68C09C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8F256305-D7F7-4120-B19E-0BC192F4D8C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'PMTCT coverage'!$A$31:$A$49</c:f>
              <c:strCache>
                <c:ptCount val="19"/>
                <c:pt idx="0">
                  <c:v>Madagascar</c:v>
                </c:pt>
                <c:pt idx="1">
                  <c:v>Somalia</c:v>
                </c:pt>
                <c:pt idx="2">
                  <c:v>Angola</c:v>
                </c:pt>
                <c:pt idx="3">
                  <c:v>South Sudan</c:v>
                </c:pt>
                <c:pt idx="4">
                  <c:v>Eritrea</c:v>
                </c:pt>
                <c:pt idx="5">
                  <c:v>Lesotho</c:v>
                </c:pt>
                <c:pt idx="6">
                  <c:v>Kenya</c:v>
                </c:pt>
                <c:pt idx="7">
                  <c:v>Malawi</c:v>
                </c:pt>
                <c:pt idx="8">
                  <c:v>Zimbabwe</c:v>
                </c:pt>
                <c:pt idx="9">
                  <c:v>United Republic of Tanzania</c:v>
                </c:pt>
                <c:pt idx="10">
                  <c:v>Zambia</c:v>
                </c:pt>
                <c:pt idx="11">
                  <c:v>Burundi</c:v>
                </c:pt>
                <c:pt idx="12">
                  <c:v>Botswana</c:v>
                </c:pt>
                <c:pt idx="13">
                  <c:v>Rwanda</c:v>
                </c:pt>
                <c:pt idx="14">
                  <c:v>Swaziland</c:v>
                </c:pt>
                <c:pt idx="15">
                  <c:v>Mozambique</c:v>
                </c:pt>
                <c:pt idx="16">
                  <c:v>Namibia</c:v>
                </c:pt>
                <c:pt idx="17">
                  <c:v>Uganda</c:v>
                </c:pt>
                <c:pt idx="18">
                  <c:v>South Africa</c:v>
                </c:pt>
              </c:strCache>
            </c:strRef>
          </c:cat>
          <c:val>
            <c:numRef>
              <c:f>'PMTCT coverage'!$B$31:$B$49</c:f>
              <c:numCache>
                <c:formatCode>General</c:formatCode>
                <c:ptCount val="19"/>
                <c:pt idx="0">
                  <c:v>2.9784890000000001E-2</c:v>
                </c:pt>
                <c:pt idx="1">
                  <c:v>4.1878890000000002E-2</c:v>
                </c:pt>
                <c:pt idx="2">
                  <c:v>0.40456691</c:v>
                </c:pt>
                <c:pt idx="3">
                  <c:v>0.41025911999999998</c:v>
                </c:pt>
                <c:pt idx="4">
                  <c:v>0.44843049000000001</c:v>
                </c:pt>
                <c:pt idx="5">
                  <c:v>0.70095651999999997</c:v>
                </c:pt>
                <c:pt idx="6">
                  <c:v>0.74249628999999995</c:v>
                </c:pt>
                <c:pt idx="7">
                  <c:v>0.79927013999999996</c:v>
                </c:pt>
                <c:pt idx="8">
                  <c:v>0.84149238999999998</c:v>
                </c:pt>
                <c:pt idx="9">
                  <c:v>0.86381947999999997</c:v>
                </c:pt>
                <c:pt idx="10">
                  <c:v>0.87314432999999991</c:v>
                </c:pt>
                <c:pt idx="11">
                  <c:v>0.89105504999999996</c:v>
                </c:pt>
                <c:pt idx="12">
                  <c:v>0.92133178000000004</c:v>
                </c:pt>
                <c:pt idx="13">
                  <c:v>0.93342404999999995</c:v>
                </c:pt>
                <c:pt idx="14">
                  <c:v>0.94601676999999995</c:v>
                </c:pt>
                <c:pt idx="15">
                  <c:v>0.9481848100000001</c:v>
                </c:pt>
                <c:pt idx="16">
                  <c:v>0.9541740299999999</c:v>
                </c:pt>
                <c:pt idx="17">
                  <c:v>0.97383008000000004</c:v>
                </c:pt>
                <c:pt idx="18">
                  <c:v>0.98</c:v>
                </c:pt>
              </c:numCache>
            </c:numRef>
          </c:val>
          <c:extLst>
            <c:ext xmlns:c15="http://schemas.microsoft.com/office/drawing/2012/chart" uri="{02D57815-91ED-43cb-92C2-25804820EDAC}">
              <c15:datalabelsRange>
                <c15:f>'PMTCT coverage'!$C$31:$C$49</c15:f>
                <c15:dlblRangeCache>
                  <c:ptCount val="19"/>
                  <c:pt idx="0">
                    <c:v>3%</c:v>
                  </c:pt>
                  <c:pt idx="1">
                    <c:v>4%</c:v>
                  </c:pt>
                  <c:pt idx="2">
                    <c:v>40%</c:v>
                  </c:pt>
                  <c:pt idx="3">
                    <c:v>41%</c:v>
                  </c:pt>
                  <c:pt idx="4">
                    <c:v>45%</c:v>
                  </c:pt>
                  <c:pt idx="5">
                    <c:v>70%</c:v>
                  </c:pt>
                  <c:pt idx="6">
                    <c:v>74%</c:v>
                  </c:pt>
                  <c:pt idx="7">
                    <c:v>80%</c:v>
                  </c:pt>
                  <c:pt idx="8">
                    <c:v>84%</c:v>
                  </c:pt>
                  <c:pt idx="9">
                    <c:v>86%</c:v>
                  </c:pt>
                  <c:pt idx="10">
                    <c:v>87%</c:v>
                  </c:pt>
                  <c:pt idx="11">
                    <c:v>89%</c:v>
                  </c:pt>
                  <c:pt idx="12">
                    <c:v>92%</c:v>
                  </c:pt>
                  <c:pt idx="13">
                    <c:v>93%</c:v>
                  </c:pt>
                  <c:pt idx="14">
                    <c:v>95%</c:v>
                  </c:pt>
                  <c:pt idx="15">
                    <c:v>95%</c:v>
                  </c:pt>
                  <c:pt idx="16">
                    <c:v>&gt;95%</c:v>
                  </c:pt>
                  <c:pt idx="17">
                    <c:v>&gt;95%</c:v>
                  </c:pt>
                  <c:pt idx="18">
                    <c:v>&gt;95%</c:v>
                  </c:pt>
                </c15:dlblRangeCache>
              </c15:datalabelsRange>
            </c:ext>
          </c:extLst>
        </c:ser>
        <c:dLbls>
          <c:showLegendKey val="0"/>
          <c:showVal val="1"/>
          <c:showCatName val="0"/>
          <c:showSerName val="0"/>
          <c:showPercent val="0"/>
          <c:showBubbleSize val="0"/>
        </c:dLbls>
        <c:gapWidth val="182"/>
        <c:axId val="567869456"/>
        <c:axId val="567869064"/>
      </c:barChart>
      <c:catAx>
        <c:axId val="567869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69064"/>
        <c:crosses val="autoZero"/>
        <c:auto val="1"/>
        <c:lblAlgn val="ctr"/>
        <c:lblOffset val="100"/>
        <c:noMultiLvlLbl val="0"/>
      </c:catAx>
      <c:valAx>
        <c:axId val="56786906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694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solidFill>
                <a:srgbClr val="FFC000"/>
              </a:solidFill>
              <a:ln w="19050">
                <a:solidFill>
                  <a:schemeClr val="lt1"/>
                </a:solidFill>
              </a:ln>
              <a:effectLst/>
            </c:spPr>
          </c:dPt>
          <c:dPt>
            <c:idx val="1"/>
            <c:bubble3D val="0"/>
            <c:spPr>
              <a:solidFill>
                <a:srgbClr val="FFFF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4B084"/>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0070C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FF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17C6F3E4-B2D2-4E76-BA79-2539DA3027CA}" type="CELLRANGE">
                      <a:rPr lang="en-US"/>
                      <a:pPr/>
                      <a:t>[CELLRANGE]</a:t>
                    </a:fld>
                    <a:r>
                      <a:rPr lang="en-US" baseline="0"/>
                      <a:t> </a:t>
                    </a:r>
                    <a:fld id="{E222ADD6-1418-4319-90F1-8B56642CBD25}" type="CATEGORYNAME">
                      <a:rPr lang="en-US" baseline="0"/>
                      <a:pPr/>
                      <a:t>[CATEGORY NAME]</a:t>
                    </a:fld>
                    <a:r>
                      <a:rPr lang="en-US" baseline="0"/>
                      <a:t> </a:t>
                    </a:r>
                    <a:fld id="{383AE66C-F5F8-4096-B215-5F37B54B4E5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326E8BB3-FE04-4E88-8961-77F789E5CAA8}" type="CELLRANGE">
                      <a:rPr lang="en-US"/>
                      <a:pPr/>
                      <a:t>[CELLRANGE]</a:t>
                    </a:fld>
                    <a:r>
                      <a:rPr lang="en-US" baseline="0"/>
                      <a:t> </a:t>
                    </a:r>
                    <a:fld id="{FA3ABCD2-8171-4830-8075-BDFDFC445B55}" type="CATEGORYNAME">
                      <a:rPr lang="en-US" baseline="0"/>
                      <a:pPr/>
                      <a:t>[CATEGORY NAME]</a:t>
                    </a:fld>
                    <a:r>
                      <a:rPr lang="en-US" baseline="0"/>
                      <a:t> </a:t>
                    </a:r>
                    <a:fld id="{50A567E3-5C7B-4006-9259-B72E4D47A71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91399FB2-27BB-43EA-A508-EBBCA61D4397}" type="CATEGORYNAME">
                      <a:rPr lang="en-US" baseline="0"/>
                      <a:pPr/>
                      <a:t>[CATEGORY NAME]</a:t>
                    </a:fld>
                    <a:r>
                      <a:rPr lang="en-US" baseline="0"/>
                      <a:t> </a:t>
                    </a:r>
                    <a:fld id="{7571485A-EC88-46A8-8605-57D537882DA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8A457630-FF6B-4A73-B3A7-8BDEDCFEB616}" type="CELLRANGE">
                      <a:rPr lang="en-US"/>
                      <a:pPr/>
                      <a:t>[CELLRANGE]</a:t>
                    </a:fld>
                    <a:r>
                      <a:rPr lang="en-US" baseline="0"/>
                      <a:t> </a:t>
                    </a:r>
                    <a:fld id="{2DFB94E1-0390-4EEA-A20E-1BE5A22FC8D7}" type="CATEGORYNAME">
                      <a:rPr lang="en-US" baseline="0"/>
                      <a:pPr/>
                      <a:t>[CATEGORY NAME]</a:t>
                    </a:fld>
                    <a:r>
                      <a:rPr lang="en-US" baseline="0"/>
                      <a:t> </a:t>
                    </a:r>
                    <a:fld id="{BD9805B4-7867-4F47-83DA-4B032D01B23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E7217F49-143E-44E7-AE19-DCE4C667B4FF}" type="CELLRANGE">
                      <a:rPr lang="en-US"/>
                      <a:pPr/>
                      <a:t>[CELLRANGE]</a:t>
                    </a:fld>
                    <a:r>
                      <a:rPr lang="en-US" baseline="0"/>
                      <a:t> </a:t>
                    </a:r>
                    <a:fld id="{4F3B96AA-63D9-4926-A316-89B9A99870AC}" type="CATEGORYNAME">
                      <a:rPr lang="en-US" baseline="0"/>
                      <a:pPr/>
                      <a:t>[CATEGORY NAME]</a:t>
                    </a:fld>
                    <a:r>
                      <a:rPr lang="en-US" baseline="0"/>
                      <a:t> </a:t>
                    </a:r>
                    <a:fld id="{AAF1CDAA-AFF7-4CA5-90C0-AB707F1A29C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F1CBFCE6-24E6-458B-9B20-047E4531A17D}" type="CELLRANGE">
                      <a:rPr lang="en-US"/>
                      <a:pPr/>
                      <a:t>[CELLRANGE]</a:t>
                    </a:fld>
                    <a:r>
                      <a:rPr lang="en-US" baseline="0"/>
                      <a:t> </a:t>
                    </a:r>
                    <a:fld id="{267DC70A-FA38-4AF6-B4AF-0F189B59D142}" type="CATEGORYNAME">
                      <a:rPr lang="en-US" baseline="0"/>
                      <a:pPr/>
                      <a:t>[CATEGORY NAME]</a:t>
                    </a:fld>
                    <a:r>
                      <a:rPr lang="en-US" baseline="0"/>
                      <a:t> </a:t>
                    </a:r>
                    <a:fld id="{BCC0D194-31E4-4BC3-8F93-B45DB5D9C17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963F2CF8-F9EB-4C20-8E48-1DCD911962A1}" type="CELLRANGE">
                      <a:rPr lang="en-US"/>
                      <a:pPr/>
                      <a:t>[CELLRANGE]</a:t>
                    </a:fld>
                    <a:r>
                      <a:rPr lang="en-US" baseline="0"/>
                      <a:t> </a:t>
                    </a:r>
                    <a:fld id="{A2AC0FAD-AFF5-43C9-BE95-AFF3E4DA8DC0}" type="CATEGORYNAME">
                      <a:rPr lang="en-US" baseline="0"/>
                      <a:pPr/>
                      <a:t>[CATEGORY NAME]</a:t>
                    </a:fld>
                    <a:r>
                      <a:rPr lang="en-US" baseline="0"/>
                      <a:t> </a:t>
                    </a:r>
                    <a:fld id="{076C960C-674E-4A69-8CB5-59712BADD1BF}"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F4201205-849D-49C0-A2F7-83047EDA68E3}" type="CELLRANGE">
                      <a:rPr lang="en-US"/>
                      <a:pPr/>
                      <a:t>[CELLRANGE]</a:t>
                    </a:fld>
                    <a:r>
                      <a:rPr lang="en-US" baseline="0"/>
                      <a:t> </a:t>
                    </a:r>
                    <a:fld id="{DEE1520C-A8BE-4799-B736-6F9C71104A7B}" type="CATEGORYNAME">
                      <a:rPr lang="en-US" baseline="0"/>
                      <a:pPr/>
                      <a:t>[CATEGORY NAME]</a:t>
                    </a:fld>
                    <a:r>
                      <a:rPr lang="en-US" baseline="0"/>
                      <a:t> </a:t>
                    </a:r>
                    <a:fld id="{CCBD4C21-583C-4F04-B120-EDD92C5D944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7C8B1CD4-4503-47C3-B59A-94BC1A972A99}" type="CELLRANGE">
                      <a:rPr lang="en-US"/>
                      <a:pPr/>
                      <a:t>[CELLRANGE]</a:t>
                    </a:fld>
                    <a:r>
                      <a:rPr lang="en-US" baseline="0"/>
                      <a:t> </a:t>
                    </a:r>
                    <a:fld id="{0066EA5A-0853-449F-A0EA-06D43B828231}" type="CATEGORYNAME">
                      <a:rPr lang="en-US" baseline="0"/>
                      <a:pPr/>
                      <a:t>[CATEGORY NAME]</a:t>
                    </a:fld>
                    <a:r>
                      <a:rPr lang="en-US" baseline="0"/>
                      <a:t> </a:t>
                    </a:r>
                    <a:fld id="{D157F3E4-488D-4A11-81DD-134A400E1A3D}"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C2728C50-7B8D-4A5D-97E2-DF8D3CC10FB4}" type="CELLRANGE">
                      <a:rPr lang="en-US"/>
                      <a:pPr/>
                      <a:t>[CELLRANGE]</a:t>
                    </a:fld>
                    <a:r>
                      <a:rPr lang="en-US" baseline="0"/>
                      <a:t> </a:t>
                    </a:r>
                    <a:fld id="{62FF9029-924D-48C3-9B58-BC983DDECCA5}" type="CATEGORYNAME">
                      <a:rPr lang="en-US" baseline="0"/>
                      <a:pPr/>
                      <a:t>[CATEGORY NAME]</a:t>
                    </a:fld>
                    <a:r>
                      <a:rPr lang="en-US" baseline="0"/>
                      <a:t> </a:t>
                    </a:r>
                    <a:fld id="{151E9677-7D1F-4CC9-B0C6-13235B8B863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F46860E6-5357-48C3-96BE-F8BB67C28101}" type="CELLRANGE">
                      <a:rPr lang="en-US"/>
                      <a:pPr/>
                      <a:t>[CELLRANGE]</a:t>
                    </a:fld>
                    <a:r>
                      <a:rPr lang="en-US" baseline="0"/>
                      <a:t> </a:t>
                    </a:r>
                    <a:fld id="{600B886C-3BC0-4652-9405-5F75B94FF2B4}" type="CATEGORYNAME">
                      <a:rPr lang="en-US" baseline="0"/>
                      <a:pPr/>
                      <a:t>[CATEGORY NAME]</a:t>
                    </a:fld>
                    <a:r>
                      <a:rPr lang="en-US" baseline="0"/>
                      <a:t> </a:t>
                    </a:r>
                    <a:fld id="{F0CAA9AD-AF89-4631-8111-0A631C67573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44AD5644-4681-44CA-AE04-3E0D84E8972A}" type="CELLRANGE">
                      <a:rPr lang="en-US"/>
                      <a:pPr/>
                      <a:t>[CELLRANGE]</a:t>
                    </a:fld>
                    <a:r>
                      <a:rPr lang="en-US" baseline="0"/>
                      <a:t> </a:t>
                    </a:r>
                    <a:fld id="{755BC817-8DF4-42EE-9E56-91F7758402F3}" type="CATEGORYNAME">
                      <a:rPr lang="en-US" baseline="0"/>
                      <a:pPr/>
                      <a:t>[CATEGORY NAME]</a:t>
                    </a:fld>
                    <a:r>
                      <a:rPr lang="en-US" baseline="0"/>
                      <a:t> </a:t>
                    </a:r>
                    <a:fld id="{093B017F-C45C-4805-A653-5C389C02D6E6}"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105B1068-8D98-4CC8-818A-70E147E42492}" type="CELLRANGE">
                      <a:rPr lang="en-US"/>
                      <a:pPr/>
                      <a:t>[CELLRANGE]</a:t>
                    </a:fld>
                    <a:r>
                      <a:rPr lang="en-US" baseline="0"/>
                      <a:t> </a:t>
                    </a:r>
                    <a:fld id="{B108F6B0-3950-4E60-8F99-E7522632F621}" type="CATEGORYNAME">
                      <a:rPr lang="en-US" baseline="0"/>
                      <a:pPr/>
                      <a:t>[CATEGORY NAME]</a:t>
                    </a:fld>
                    <a:r>
                      <a:rPr lang="en-US" baseline="0"/>
                      <a:t> </a:t>
                    </a:r>
                    <a:fld id="{AA5A5654-2812-44DA-B74B-41B2DA859CB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4E5DC32C-40C3-4150-A69C-153192E78F96}" type="CELLRANGE">
                      <a:rPr lang="en-US"/>
                      <a:pPr/>
                      <a:t>[CELLRANGE]</a:t>
                    </a:fld>
                    <a:r>
                      <a:rPr lang="en-US" baseline="0"/>
                      <a:t> </a:t>
                    </a:r>
                    <a:fld id="{6AF9ED98-2D2D-4CA0-B3A8-EBCB755A60C0}" type="CATEGORYNAME">
                      <a:rPr lang="en-US" baseline="0"/>
                      <a:pPr/>
                      <a:t>[CATEGORY NAME]</a:t>
                    </a:fld>
                    <a:r>
                      <a:rPr lang="en-US" baseline="0"/>
                      <a:t> </a:t>
                    </a:r>
                    <a:fld id="{0C16EBC5-810D-4FE7-A425-87C70BEC9423}"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446C1CA0-4D09-44E0-850D-ED480FF60BCA}" type="CELLRANGE">
                      <a:rPr lang="en-US"/>
                      <a:pPr/>
                      <a:t>[CELLRANGE]</a:t>
                    </a:fld>
                    <a:r>
                      <a:rPr lang="en-US" baseline="0"/>
                      <a:t> </a:t>
                    </a:r>
                    <a:fld id="{5EC8693B-CAD2-44B4-B3BB-DA8371C42675}" type="CATEGORYNAME">
                      <a:rPr lang="en-US" baseline="0"/>
                      <a:pPr/>
                      <a:t>[CATEGORY NAME]</a:t>
                    </a:fld>
                    <a:r>
                      <a:rPr lang="en-US" baseline="0"/>
                      <a:t> </a:t>
                    </a:r>
                    <a:fld id="{A69F4DB8-5CC9-42BA-844D-F36975924F5F}"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8D3985FA-A2BD-4023-9F82-4DA1354288B1}" type="CELLRANGE">
                      <a:rPr lang="en-US"/>
                      <a:pPr/>
                      <a:t>[CELLRANGE]</a:t>
                    </a:fld>
                    <a:r>
                      <a:rPr lang="en-US" baseline="0"/>
                      <a:t> </a:t>
                    </a:r>
                    <a:fld id="{6F6DA3D2-755C-46F2-B2D1-967F29D00C61}" type="CATEGORYNAME">
                      <a:rPr lang="en-US" baseline="0"/>
                      <a:pPr/>
                      <a:t>[CATEGORY NAME]</a:t>
                    </a:fld>
                    <a:r>
                      <a:rPr lang="en-US" baseline="0"/>
                      <a:t> </a:t>
                    </a:r>
                    <a:fld id="{A9CF194E-96C3-4A48-9B41-11D0C25641E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6433CB2F-7E01-47E2-81F7-668167B887F5}" type="CELLRANGE">
                      <a:rPr lang="en-US"/>
                      <a:pPr/>
                      <a:t>[CELLRANGE]</a:t>
                    </a:fld>
                    <a:r>
                      <a:rPr lang="en-US" baseline="0"/>
                      <a:t> </a:t>
                    </a:r>
                    <a:fld id="{A6BB828B-C72C-4DBF-B308-3DCABABDE70B}" type="CATEGORYNAME">
                      <a:rPr lang="en-US" baseline="0"/>
                      <a:pPr/>
                      <a:t>[CATEGORY NAME]</a:t>
                    </a:fld>
                    <a:r>
                      <a:rPr lang="en-US" baseline="0"/>
                      <a:t> </a:t>
                    </a:r>
                    <a:fld id="{DCAF0236-0607-470F-B58D-65FEF18A5E5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F59F171D-3864-4F25-8A62-CE55E59C7B1B}" type="CELLRANGE">
                      <a:rPr lang="en-US"/>
                      <a:pPr/>
                      <a:t>[CELLRANGE]</a:t>
                    </a:fld>
                    <a:r>
                      <a:rPr lang="en-US" baseline="0"/>
                      <a:t> </a:t>
                    </a:r>
                    <a:fld id="{7947D89E-DA15-4CD3-A390-6398795A8988}" type="CATEGORYNAME">
                      <a:rPr lang="en-US" baseline="0"/>
                      <a:pPr/>
                      <a:t>[CATEGORY NAME]</a:t>
                    </a:fld>
                    <a:r>
                      <a:rPr lang="en-US" baseline="0"/>
                      <a:t> </a:t>
                    </a:r>
                    <a:fld id="{ADE2001C-D9B2-4397-85BB-71ADA6E9552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C1C4075C-ACAF-4AD2-8F69-FC5C3E7D38D8}" type="CELLRANGE">
                      <a:rPr lang="en-US"/>
                      <a:pPr/>
                      <a:t>[CELLRANGE]</a:t>
                    </a:fld>
                    <a:r>
                      <a:rPr lang="en-US" baseline="0"/>
                      <a:t> </a:t>
                    </a:r>
                    <a:fld id="{64C691A8-8B63-40DB-95A8-4E9A028E6E87}" type="CATEGORYNAME">
                      <a:rPr lang="en-US" baseline="0"/>
                      <a:pPr/>
                      <a:t>[CATEGORY NAME]</a:t>
                    </a:fld>
                    <a:r>
                      <a:rPr lang="en-US" baseline="0"/>
                      <a:t> </a:t>
                    </a:r>
                    <a:fld id="{3CACFFAA-10A5-4F84-BB33-83800819C698}"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C64799DA-FD16-4B0B-843A-EAA64839ED2E}" type="CELLRANGE">
                      <a:rPr lang="en-US"/>
                      <a:pPr/>
                      <a:t>[CELLRANGE]</a:t>
                    </a:fld>
                    <a:r>
                      <a:rPr lang="en-US" baseline="0"/>
                      <a:t> </a:t>
                    </a:r>
                    <a:fld id="{52F695EB-112B-40CE-A756-EDD64F78F18F}" type="CATEGORYNAME">
                      <a:rPr lang="en-US" baseline="0"/>
                      <a:pPr/>
                      <a:t>[CATEGORY NAME]</a:t>
                    </a:fld>
                    <a:r>
                      <a:rPr lang="en-US" baseline="0"/>
                      <a:t> </a:t>
                    </a:r>
                    <a:fld id="{AF8FEB60-B906-404E-B20A-6DD46C62179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2664DA84-672D-49FE-B6D0-D924DA57AFB8}" type="CELLRANGE">
                      <a:rPr lang="en-US"/>
                      <a:pPr/>
                      <a:t>[CELLRANGE]</a:t>
                    </a:fld>
                    <a:r>
                      <a:rPr lang="en-US" baseline="0"/>
                      <a:t> </a:t>
                    </a:r>
                    <a:fld id="{613B14BD-5B56-4D0A-A6B5-1ADB2F8BD800}" type="CATEGORYNAME">
                      <a:rPr lang="en-US" baseline="0"/>
                      <a:pPr/>
                      <a:t>[CATEGORY NAME]</a:t>
                    </a:fld>
                    <a:r>
                      <a:rPr lang="en-US" baseline="0"/>
                      <a:t> </a:t>
                    </a:r>
                    <a:fld id="{5438877F-3857-4B71-8CED-EBA494C8B52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Pop_0-14'!$B$41:$B$61</c:f>
              <c:strCache>
                <c:ptCount val="21"/>
                <c:pt idx="0">
                  <c:v>South Africa</c:v>
                </c:pt>
                <c:pt idx="1">
                  <c:v>Kenya</c:v>
                </c:pt>
                <c:pt idx="2">
                  <c:v>Nigeria</c:v>
                </c:pt>
                <c:pt idx="3">
                  <c:v>Uganda</c:v>
                </c:pt>
                <c:pt idx="4">
                  <c:v>United Republic of Tanzania</c:v>
                </c:pt>
                <c:pt idx="5">
                  <c:v>Ethiopia</c:v>
                </c:pt>
                <c:pt idx="6">
                  <c:v>Zimbabwe</c:v>
                </c:pt>
                <c:pt idx="7">
                  <c:v>Malawi</c:v>
                </c:pt>
                <c:pt idx="8">
                  <c:v>Zambia</c:v>
                </c:pt>
                <c:pt idx="9">
                  <c:v>India</c:v>
                </c:pt>
                <c:pt idx="10">
                  <c:v>Democratic Republic of the Congo</c:v>
                </c:pt>
                <c:pt idx="11">
                  <c:v>Mozambique</c:v>
                </c:pt>
                <c:pt idx="12">
                  <c:v>Côte d’Ivoire</c:v>
                </c:pt>
                <c:pt idx="13">
                  <c:v>Cameroon</c:v>
                </c:pt>
                <c:pt idx="14">
                  <c:v>Rwanda</c:v>
                </c:pt>
                <c:pt idx="15">
                  <c:v>Ghana</c:v>
                </c:pt>
                <c:pt idx="16">
                  <c:v>Burkina Faso</c:v>
                </c:pt>
                <c:pt idx="17">
                  <c:v>Haiti</c:v>
                </c:pt>
                <c:pt idx="18">
                  <c:v>Central African Republic</c:v>
                </c:pt>
                <c:pt idx="19">
                  <c:v>Mali</c:v>
                </c:pt>
                <c:pt idx="20">
                  <c:v>Rest of world</c:v>
                </c:pt>
              </c:strCache>
            </c:strRef>
          </c:cat>
          <c:val>
            <c:numRef>
              <c:f>'HIV Pop_0-14'!$C$41:$C$61</c:f>
              <c:numCache>
                <c:formatCode>General</c:formatCode>
                <c:ptCount val="21"/>
                <c:pt idx="0">
                  <c:v>197867</c:v>
                </c:pt>
                <c:pt idx="1">
                  <c:v>173519</c:v>
                </c:pt>
                <c:pt idx="2">
                  <c:v>166807</c:v>
                </c:pt>
                <c:pt idx="3">
                  <c:v>136377</c:v>
                </c:pt>
                <c:pt idx="4">
                  <c:v>123646</c:v>
                </c:pt>
                <c:pt idx="5">
                  <c:v>118972</c:v>
                </c:pt>
                <c:pt idx="6">
                  <c:v>115630</c:v>
                </c:pt>
                <c:pt idx="7">
                  <c:v>92914</c:v>
                </c:pt>
                <c:pt idx="8">
                  <c:v>92362</c:v>
                </c:pt>
                <c:pt idx="9">
                  <c:v>69795</c:v>
                </c:pt>
                <c:pt idx="10">
                  <c:v>47750</c:v>
                </c:pt>
                <c:pt idx="11">
                  <c:v>43706</c:v>
                </c:pt>
                <c:pt idx="12">
                  <c:v>32934</c:v>
                </c:pt>
                <c:pt idx="13">
                  <c:v>31489</c:v>
                </c:pt>
                <c:pt idx="14">
                  <c:v>24638</c:v>
                </c:pt>
                <c:pt idx="15">
                  <c:v>20477</c:v>
                </c:pt>
                <c:pt idx="16">
                  <c:v>20425</c:v>
                </c:pt>
                <c:pt idx="17">
                  <c:v>14545</c:v>
                </c:pt>
                <c:pt idx="18">
                  <c:v>13304</c:v>
                </c:pt>
                <c:pt idx="19">
                  <c:v>12749</c:v>
                </c:pt>
                <c:pt idx="20">
                  <c:v>182316.4718</c:v>
                </c:pt>
              </c:numCache>
            </c:numRef>
          </c:val>
          <c:extLst>
            <c:ext xmlns:c15="http://schemas.microsoft.com/office/drawing/2012/chart" uri="{02D57815-91ED-43cb-92C2-25804820EDAC}">
              <c15:datalabelsRange>
                <c15:f>'HIV Pop_0-14'!$D$41:$D$61</c15:f>
                <c15:dlblRangeCache>
                  <c:ptCount val="21"/>
                  <c:pt idx="0">
                    <c:v> 200,000 </c:v>
                  </c:pt>
                  <c:pt idx="1">
                    <c:v> 170,000 </c:v>
                  </c:pt>
                  <c:pt idx="2">
                    <c:v> 170,000 </c:v>
                  </c:pt>
                  <c:pt idx="3">
                    <c:v> 140,000 </c:v>
                  </c:pt>
                  <c:pt idx="4">
                    <c:v> 120,000 </c:v>
                  </c:pt>
                  <c:pt idx="6">
                    <c:v> 120,000 </c:v>
                  </c:pt>
                  <c:pt idx="7">
                    <c:v> 93,000 </c:v>
                  </c:pt>
                  <c:pt idx="8">
                    <c:v> 92,000 </c:v>
                  </c:pt>
                  <c:pt idx="10">
                    <c:v> 48,000 </c:v>
                  </c:pt>
                  <c:pt idx="11">
                    <c:v> 44,000 </c:v>
                  </c:pt>
                  <c:pt idx="12">
                    <c:v> 33,000 </c:v>
                  </c:pt>
                  <c:pt idx="13">
                    <c:v> 31,000 </c:v>
                  </c:pt>
                  <c:pt idx="14">
                    <c:v> 25,000 </c:v>
                  </c:pt>
                  <c:pt idx="15">
                    <c:v> 20,000 </c:v>
                  </c:pt>
                  <c:pt idx="16">
                    <c:v> 20,000 </c:v>
                  </c:pt>
                  <c:pt idx="17">
                    <c:v> 15,000 </c:v>
                  </c:pt>
                  <c:pt idx="18">
                    <c:v> 13,000 </c:v>
                  </c:pt>
                  <c:pt idx="19">
                    <c:v> 13,000 </c:v>
                  </c:pt>
                  <c:pt idx="20">
                    <c:v> 180,000 </c:v>
                  </c:pt>
                </c15:dlblRangeCache>
              </c15:datalabelsRange>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a:t>
            </a:r>
            <a:r>
              <a:rPr lang="en-US" sz="1600" baseline="0"/>
              <a:t> </a:t>
            </a:r>
            <a:r>
              <a:rPr lang="en-US" sz="1600"/>
              <a:t>aged 0–14 living with HIV,</a:t>
            </a:r>
            <a:r>
              <a:rPr lang="en-US" sz="1600" baseline="0"/>
              <a:t> by UNICEF regions</a:t>
            </a:r>
            <a:r>
              <a:rPr lang="en-US" sz="1600"/>
              <a:t>, 2015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064678221963469"/>
          <c:y val="0.28378073408120424"/>
          <c:w val="0.63353037849632921"/>
          <c:h val="0.67708541621053886"/>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1,100,000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490,000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7.3357157919588148E-2"/>
                  <c:y val="4.5579605078826503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5579924199881273"/>
                  <c:y val="-9.2880119667515387E-3"/>
                </c:manualLayout>
              </c:layout>
              <c:tx>
                <c:rich>
                  <a:bodyPr/>
                  <a:lstStyle/>
                  <a:p>
                    <a:fld id="{2A99A612-C559-4DDB-B439-70695F65053E}" type="CATEGORYNAME">
                      <a:rPr lang="en-US"/>
                      <a:pPr/>
                      <a:t>[CATEGORY NAME]</a:t>
                    </a:fld>
                    <a:endParaRPr lang="en-US" baseline="0"/>
                  </a:p>
                  <a:p>
                    <a:r>
                      <a:rPr lang="en-US"/>
                      <a:t>49,000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3519333385287856E-2"/>
                  <c:y val="-1.5736063924745424E-2"/>
                </c:manualLayout>
              </c:layout>
              <c:tx>
                <c:rich>
                  <a:bodyPr/>
                  <a:lstStyle/>
                  <a:p>
                    <a:fld id="{72594B79-281E-4F50-AB21-136456EC8959}" type="CATEGORYNAME">
                      <a:rPr lang="en-US"/>
                      <a:pPr/>
                      <a:t>[CATEGORY NAME]</a:t>
                    </a:fld>
                    <a:endParaRPr lang="en-US" baseline="0"/>
                  </a:p>
                  <a:p>
                    <a:r>
                      <a:rPr lang="en-US"/>
                      <a:t>32,000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7,800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3718795770596338"/>
                  <c:y val="-2.6101328499271981E-2"/>
                </c:manualLayout>
              </c:layout>
              <c:tx>
                <c:rich>
                  <a:bodyPr/>
                  <a:lstStyle/>
                  <a:p>
                    <a:fld id="{55109AD2-4C60-409D-A53B-0835F32CA240}"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5130641745305176"/>
                  <c:y val="3.7505569224503633E-2"/>
                </c:manualLayout>
              </c:layout>
              <c:tx>
                <c:rich>
                  <a:bodyPr/>
                  <a:lstStyle/>
                  <a:p>
                    <a:fld id="{892537AD-4F40-441B-9EFF-BDF6166C9E22}" type="CATEGORYNAME">
                      <a:rPr lang="en-US"/>
                      <a:pPr/>
                      <a:t>[CATEGORY NAME]</a:t>
                    </a:fld>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CEE/CIS</c:v>
                </c:pt>
                <c:pt idx="7">
                  <c:v>Rest of world</c:v>
                </c:pt>
              </c:strCache>
            </c:strRef>
          </c:cat>
          <c:val>
            <c:numRef>
              <c:f>'HIV Pop_0-14_All Regions'!$B$40:$B$47</c:f>
              <c:numCache>
                <c:formatCode>General</c:formatCode>
                <c:ptCount val="8"/>
                <c:pt idx="0">
                  <c:v>1056450</c:v>
                </c:pt>
                <c:pt idx="1">
                  <c:v>493282</c:v>
                </c:pt>
                <c:pt idx="2">
                  <c:v>143787</c:v>
                </c:pt>
                <c:pt idx="3">
                  <c:v>49235.4</c:v>
                </c:pt>
                <c:pt idx="4">
                  <c:v>31925</c:v>
                </c:pt>
                <c:pt idx="5">
                  <c:v>7782</c:v>
                </c:pt>
                <c:pt idx="6">
                  <c:v>6367</c:v>
                </c:pt>
                <c:pt idx="7">
                  <c:v>4157.47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 aged 0–14 living with HIV,</a:t>
            </a:r>
            <a:r>
              <a:rPr lang="en-US" sz="1600" baseline="0"/>
              <a:t> Eastern and Southern Africa</a:t>
            </a:r>
            <a:r>
              <a:rPr lang="en-US" sz="1600"/>
              <a:t>,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5653915037454447"/>
          <c:y val="0.30373963254593178"/>
          <c:w val="0.64779768483876388"/>
          <c:h val="0.69461333705239769"/>
        </c:manualLayout>
      </c:layout>
      <c:pieChart>
        <c:varyColors val="1"/>
        <c:ser>
          <c:idx val="0"/>
          <c:order val="0"/>
          <c:tx>
            <c:strRef>
              <c:f>'HIV Pop_0-14_ESAR'!$B$39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C1BDB0D-E3AC-4943-994B-6F8A9F277DB4}" type="CELLRANGE">
                      <a:rPr lang="en-US"/>
                      <a:pPr/>
                      <a:t>[CELLRANGE]</a:t>
                    </a:fld>
                    <a:r>
                      <a:rPr lang="en-US" baseline="0"/>
                      <a:t> </a:t>
                    </a:r>
                    <a:fld id="{43BC6661-9A7C-4E20-8194-DA79BF8A9132}" type="CATEGORYNAME">
                      <a:rPr lang="en-US" baseline="0"/>
                      <a:pPr/>
                      <a:t>[CATEGORY NAME]</a:t>
                    </a:fld>
                    <a:r>
                      <a:rPr lang="en-US" baseline="0"/>
                      <a:t> </a:t>
                    </a:r>
                    <a:fld id="{6CF8A7EF-CE3A-47E1-AEB9-980360EA27A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ED4EC678-A295-4BC5-B91C-623B322E5915}" type="CELLRANGE">
                      <a:rPr lang="en-US"/>
                      <a:pPr/>
                      <a:t>[CELLRANGE]</a:t>
                    </a:fld>
                    <a:r>
                      <a:rPr lang="en-US" baseline="0"/>
                      <a:t> </a:t>
                    </a:r>
                    <a:fld id="{DA93E582-C820-46AD-8223-4FD6D1DB9DFE}" type="CATEGORYNAME">
                      <a:rPr lang="en-US" baseline="0"/>
                      <a:pPr/>
                      <a:t>[CATEGORY NAME]</a:t>
                    </a:fld>
                    <a:r>
                      <a:rPr lang="en-US" baseline="0"/>
                      <a:t> </a:t>
                    </a:r>
                    <a:fld id="{D2673AA0-4611-4BD3-9843-C053524B588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C2412B9D-109E-4CCE-AC59-C1E4FAAF2D3D}" type="CELLRANGE">
                      <a:rPr lang="en-US"/>
                      <a:pPr/>
                      <a:t>[CELLRANGE]</a:t>
                    </a:fld>
                    <a:r>
                      <a:rPr lang="en-US" baseline="0"/>
                      <a:t> </a:t>
                    </a:r>
                    <a:fld id="{8C101EE0-2BEA-4418-8EFE-6CE36AACC756}" type="CATEGORYNAME">
                      <a:rPr lang="en-US" baseline="0"/>
                      <a:pPr/>
                      <a:t>[CATEGORY NAME]</a:t>
                    </a:fld>
                    <a:r>
                      <a:rPr lang="en-US" baseline="0"/>
                      <a:t> </a:t>
                    </a:r>
                    <a:fld id="{68574361-8FAA-42B5-86AB-BA57E916291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63F1F749-DCC9-4CBD-9907-51A4D4EC39C5}" type="CELLRANGE">
                      <a:rPr lang="en-US"/>
                      <a:pPr/>
                      <a:t>[CELLRANGE]</a:t>
                    </a:fld>
                    <a:r>
                      <a:rPr lang="en-US" baseline="0"/>
                      <a:t> </a:t>
                    </a:r>
                    <a:fld id="{2CA806D0-79DD-4BF3-8EDD-D3C9AC63DFA3}" type="CATEGORYNAME">
                      <a:rPr lang="en-US" baseline="0"/>
                      <a:pPr/>
                      <a:t>[CATEGORY NAME]</a:t>
                    </a:fld>
                    <a:r>
                      <a:rPr lang="en-US" baseline="0"/>
                      <a:t> </a:t>
                    </a:r>
                    <a:fld id="{4591BB92-BA23-40AC-921F-3B0C57EE10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C4198985-F873-4538-9967-A78343A6A7B8}" type="CELLRANGE">
                      <a:rPr lang="en-US"/>
                      <a:pPr/>
                      <a:t>[CELLRANGE]</a:t>
                    </a:fld>
                    <a:r>
                      <a:rPr lang="en-US" baseline="0"/>
                      <a:t> </a:t>
                    </a:r>
                    <a:fld id="{EC0B3D05-7F9B-4328-A88E-22809A0C8ADA}" type="CATEGORYNAME">
                      <a:rPr lang="en-US" baseline="0"/>
                      <a:pPr/>
                      <a:t>[CATEGORY NAME]</a:t>
                    </a:fld>
                    <a:r>
                      <a:rPr lang="en-US" baseline="0"/>
                      <a:t> </a:t>
                    </a:r>
                    <a:fld id="{9837E29C-B6C4-4B36-9605-9F05E352C5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E78E379-E173-445B-B586-2B4F7016B324}" type="CELLRANGE">
                      <a:rPr lang="en-US"/>
                      <a:pPr/>
                      <a:t>[CELLRANGE]</a:t>
                    </a:fld>
                    <a:r>
                      <a:rPr lang="en-US" baseline="0"/>
                      <a:t> </a:t>
                    </a:r>
                    <a:fld id="{6E0C56A8-1489-42B4-A555-4B7685032D8D}" type="CATEGORYNAME">
                      <a:rPr lang="en-US" baseline="0"/>
                      <a:pPr/>
                      <a:t>[CATEGORY NAME]</a:t>
                    </a:fld>
                    <a:r>
                      <a:rPr lang="en-US" baseline="0"/>
                      <a:t> </a:t>
                    </a:r>
                    <a:fld id="{98D19ACC-0F4A-4975-8EA4-5518FB15441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1798614C-A03E-48CD-9A68-91B6DD8C2C58}" type="CELLRANGE">
                      <a:rPr lang="en-US"/>
                      <a:pPr/>
                      <a:t>[CELLRANGE]</a:t>
                    </a:fld>
                    <a:r>
                      <a:rPr lang="en-US" baseline="0"/>
                      <a:t> </a:t>
                    </a:r>
                    <a:fld id="{9230CBBB-641F-42CF-8007-EBC0AC7D17FA}" type="CATEGORYNAME">
                      <a:rPr lang="en-US" baseline="0"/>
                      <a:pPr/>
                      <a:t>[CATEGORY NAME]</a:t>
                    </a:fld>
                    <a:r>
                      <a:rPr lang="en-US" baseline="0"/>
                      <a:t> </a:t>
                    </a:r>
                    <a:fld id="{160D6D2F-DC01-4B58-8405-1F4A5009AC9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4365F188-AA99-44BD-BE85-FFBDB48BAA47}" type="CELLRANGE">
                      <a:rPr lang="en-US"/>
                      <a:pPr/>
                      <a:t>[CELLRANGE]</a:t>
                    </a:fld>
                    <a:r>
                      <a:rPr lang="en-US" baseline="0"/>
                      <a:t> </a:t>
                    </a:r>
                    <a:fld id="{7FE92AE9-DB1B-45CA-89E8-09FFC207D38C}" type="CATEGORYNAME">
                      <a:rPr lang="en-US" baseline="0"/>
                      <a:pPr/>
                      <a:t>[CATEGORY NAME]</a:t>
                    </a:fld>
                    <a:r>
                      <a:rPr lang="en-US" baseline="0"/>
                      <a:t> </a:t>
                    </a:r>
                    <a:fld id="{4689CADA-67A6-4279-8F8A-C776D43AE6D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02DA5CC5-13B8-4BAE-BED9-07AECD3DEE4E}" type="CELLRANGE">
                      <a:rPr lang="en-US"/>
                      <a:pPr/>
                      <a:t>[CELLRANGE]</a:t>
                    </a:fld>
                    <a:r>
                      <a:rPr lang="en-US" baseline="0"/>
                      <a:t> </a:t>
                    </a:r>
                    <a:fld id="{7CCBE679-3254-42C6-9EF0-C3F65AD3EF76}" type="CATEGORYNAME">
                      <a:rPr lang="en-US" baseline="0"/>
                      <a:pPr/>
                      <a:t>[CATEGORY NAME]</a:t>
                    </a:fld>
                    <a:r>
                      <a:rPr lang="en-US" baseline="0"/>
                      <a:t> </a:t>
                    </a:r>
                    <a:fld id="{7F1740AE-2DAA-4D16-B54E-28EEFC9876D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manualLayout>
                  <c:x val="-3.5364470003211572E-2"/>
                  <c:y val="5.3121119860017496E-2"/>
                </c:manualLayout>
              </c:layout>
              <c:tx>
                <c:rich>
                  <a:bodyPr/>
                  <a:lstStyle/>
                  <a:p>
                    <a:fld id="{337BF028-BDAF-40E0-A034-0F9FA0733E1D}" type="CELLRANGE">
                      <a:rPr lang="en-US" baseline="0"/>
                      <a:pPr/>
                      <a:t>[CELLRANGE]</a:t>
                    </a:fld>
                    <a:r>
                      <a:rPr lang="en-US" baseline="0"/>
                      <a:t> </a:t>
                    </a:r>
                    <a:fld id="{0411B07D-FC35-452E-9B29-1822CB2AB734}" type="CATEGORYNAME">
                      <a:rPr lang="en-US" baseline="0"/>
                      <a:pPr/>
                      <a:t>[CATEGORY NAME]</a:t>
                    </a:fld>
                    <a:r>
                      <a:rPr lang="en-US" baseline="0"/>
                      <a:t> </a:t>
                    </a:r>
                    <a:fld id="{951E4212-4E79-4D2B-8AB4-DB629C269C1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0BEDCCB9-F333-41FA-A2F7-867C451EA9A5}" type="CELLRANGE">
                      <a:rPr lang="en-US"/>
                      <a:pPr/>
                      <a:t>[CELLRANGE]</a:t>
                    </a:fld>
                    <a:r>
                      <a:rPr lang="en-US" baseline="0"/>
                      <a:t> </a:t>
                    </a:r>
                    <a:fld id="{87EF456C-E6B4-4E66-98E8-13A5B2BA14B7}" type="CATEGORYNAME">
                      <a:rPr lang="en-US" baseline="0"/>
                      <a:pPr/>
                      <a:t>[CATEGORY NAME]</a:t>
                    </a:fld>
                    <a:r>
                      <a:rPr lang="en-US" baseline="0"/>
                      <a:t> </a:t>
                    </a:r>
                    <a:fld id="{C00EBD94-1E1F-4306-BE02-4E3FC672867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8BACF03B-1A34-48CB-BE64-01783C1C60D4}" type="CELLRANGE">
                      <a:rPr lang="en-US"/>
                      <a:pPr/>
                      <a:t>[CELLRANGE]</a:t>
                    </a:fld>
                    <a:r>
                      <a:rPr lang="en-US" baseline="0"/>
                      <a:t> </a:t>
                    </a:r>
                    <a:fld id="{F8D3A011-21A6-4CD5-936B-10C99D3B76CD}" type="CATEGORYNAME">
                      <a:rPr lang="en-US" baseline="0"/>
                      <a:pPr/>
                      <a:t>[CATEGORY NAME]</a:t>
                    </a:fld>
                    <a:r>
                      <a:rPr lang="en-US" baseline="0"/>
                      <a:t> </a:t>
                    </a:r>
                    <a:fld id="{7485F4C9-71F0-43B9-80C3-F8D25B7B83B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941F958D-44B3-4F0D-8A15-24A9C252B059}" type="CELLRANGE">
                      <a:rPr lang="en-US"/>
                      <a:pPr/>
                      <a:t>[CELLRANGE]</a:t>
                    </a:fld>
                    <a:r>
                      <a:rPr lang="en-US" baseline="0"/>
                      <a:t> </a:t>
                    </a:r>
                    <a:fld id="{35684203-CDF2-40F5-ACBC-D429B9F59570}" type="CATEGORYNAME">
                      <a:rPr lang="en-US" baseline="0"/>
                      <a:pPr/>
                      <a:t>[CATEGORY NAME]</a:t>
                    </a:fld>
                    <a:r>
                      <a:rPr lang="en-US" baseline="0"/>
                      <a:t> </a:t>
                    </a:r>
                    <a:fld id="{B6A65753-9028-4A6D-B5DA-C6207D9608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5DC3025F-6185-44C1-B93F-5FEC96652B00}" type="CELLRANGE">
                      <a:rPr lang="en-US"/>
                      <a:pPr/>
                      <a:t>[CELLRANGE]</a:t>
                    </a:fld>
                    <a:r>
                      <a:rPr lang="en-US" baseline="0"/>
                      <a:t> </a:t>
                    </a:r>
                    <a:fld id="{6DBC0B77-8A47-433F-8BA4-4508631F8A5F}" type="CATEGORYNAME">
                      <a:rPr lang="en-US" baseline="0"/>
                      <a:pPr/>
                      <a:t>[CATEGORY NAME]</a:t>
                    </a:fld>
                    <a:r>
                      <a:rPr lang="en-US" baseline="0"/>
                      <a:t> </a:t>
                    </a:r>
                    <a:fld id="{A687AB03-FDC3-466E-871A-B4148207A9B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9701D0E8-47B5-436E-AC4B-53994B032C1B}" type="CELLRANGE">
                      <a:rPr lang="en-US"/>
                      <a:pPr/>
                      <a:t>[CELLRANGE]</a:t>
                    </a:fld>
                    <a:r>
                      <a:rPr lang="en-US" baseline="0"/>
                      <a:t> </a:t>
                    </a:r>
                    <a:fld id="{5BAF313C-ADEF-48B3-9EFA-54FEA22DC09C}" type="CATEGORYNAME">
                      <a:rPr lang="en-US" baseline="0"/>
                      <a:pPr/>
                      <a:t>[CATEGORY NAME]</a:t>
                    </a:fld>
                    <a:r>
                      <a:rPr lang="en-US" baseline="0"/>
                      <a:t> </a:t>
                    </a:r>
                    <a:fld id="{E327E782-7691-4927-80BB-3BED3E4BE4D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CF72A32B-3F94-4622-ABD5-BDBE89891104}" type="CELLRANGE">
                      <a:rPr lang="en-US"/>
                      <a:pPr/>
                      <a:t>[CELLRANGE]</a:t>
                    </a:fld>
                    <a:r>
                      <a:rPr lang="en-US" baseline="0"/>
                      <a:t> </a:t>
                    </a:r>
                    <a:fld id="{155D6BE7-DA8E-4D59-8B8A-0808CAD602D0}" type="CATEGORYNAME">
                      <a:rPr lang="en-US" baseline="0"/>
                      <a:pPr/>
                      <a:t>[CATEGORY NAME]</a:t>
                    </a:fld>
                    <a:r>
                      <a:rPr lang="en-US" baseline="0"/>
                      <a:t> </a:t>
                    </a:r>
                    <a:fld id="{5EA7F6A5-4D82-42CB-AF43-ABF05A2A59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A1DE6ECF-83E0-4F44-AF74-7D80D9911882}" type="CELLRANGE">
                      <a:rPr lang="en-US"/>
                      <a:pPr/>
                      <a:t>[CELLRANGE]</a:t>
                    </a:fld>
                    <a:r>
                      <a:rPr lang="en-US" baseline="0"/>
                      <a:t> </a:t>
                    </a:r>
                    <a:fld id="{98A86B2A-71EC-4F56-91FD-98A663A03C20}" type="CATEGORYNAME">
                      <a:rPr lang="en-US" baseline="0"/>
                      <a:pPr/>
                      <a:t>[CATEGORY NAME]</a:t>
                    </a:fld>
                    <a:r>
                      <a:rPr lang="en-US" baseline="0"/>
                      <a:t> </a:t>
                    </a:r>
                    <a:fld id="{EEEAB235-3820-4417-B48F-5C4DDB4B503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0CB21E1B-1900-4C8D-8FA8-C62C65C61B59}" type="CELLRANGE">
                      <a:rPr lang="en-US"/>
                      <a:pPr/>
                      <a:t>[CELLRANGE]</a:t>
                    </a:fld>
                    <a:r>
                      <a:rPr lang="en-US" baseline="0"/>
                      <a:t> </a:t>
                    </a:r>
                    <a:fld id="{3ED4D3A4-E436-49B9-833D-0722DA8E0CF6}"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8"/>
              <c:layout/>
              <c:tx>
                <c:rich>
                  <a:bodyPr/>
                  <a:lstStyle/>
                  <a:p>
                    <a:fld id="{7759D217-4860-4143-A3B6-A61E08BF4BB0}" type="CELLRANGE">
                      <a:rPr lang="en-US"/>
                      <a:pPr/>
                      <a:t>[CELLRANGE]</a:t>
                    </a:fld>
                    <a:r>
                      <a:rPr lang="en-US" baseline="0"/>
                      <a:t> </a:t>
                    </a:r>
                    <a:fld id="{CD012E6A-07FD-4794-B46F-48CC35279B5D}"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9"/>
              <c:layout/>
              <c:tx>
                <c:rich>
                  <a:bodyPr/>
                  <a:lstStyle/>
                  <a:p>
                    <a:fld id="{79FCCBE5-46E5-46D1-B60E-319429A80A0B}" type="CELLRANGE">
                      <a:rPr lang="en-US"/>
                      <a:pPr/>
                      <a:t>[CELLRANGE]</a:t>
                    </a:fld>
                    <a:r>
                      <a:rPr lang="en-US" baseline="0"/>
                      <a:t> </a:t>
                    </a:r>
                    <a:fld id="{C38181F1-C028-4642-B59F-8DF809874F05}"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0"/>
              <c:layout/>
              <c:tx>
                <c:rich>
                  <a:bodyPr/>
                  <a:lstStyle/>
                  <a:p>
                    <a:fld id="{09450A2C-AD10-4753-AA46-7748CA89F1B7}" type="CELLRANGE">
                      <a:rPr lang="en-US"/>
                      <a:pPr/>
                      <a:t>[CELLRANGE]</a:t>
                    </a:fld>
                    <a:r>
                      <a:rPr lang="en-US" baseline="0"/>
                      <a:t> </a:t>
                    </a:r>
                    <a:fld id="{2CE601BE-B4EF-4553-9F47-75AE47D81B78}"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Pop_0-14_ESAR'!$A$40:$A$60</c:f>
              <c:strCache>
                <c:ptCount val="21"/>
                <c:pt idx="0">
                  <c:v>South Africa</c:v>
                </c:pt>
                <c:pt idx="1">
                  <c:v>Mozambique</c:v>
                </c:pt>
                <c:pt idx="2">
                  <c:v>Kenya</c:v>
                </c:pt>
                <c:pt idx="3">
                  <c:v>Uganda</c:v>
                </c:pt>
                <c:pt idx="4">
                  <c:v>United Republic of Tanzania</c:v>
                </c:pt>
                <c:pt idx="5">
                  <c:v>Zambia</c:v>
                </c:pt>
                <c:pt idx="6">
                  <c:v>Malawi</c:v>
                </c:pt>
                <c:pt idx="7">
                  <c:v>Zimbabwe</c:v>
                </c:pt>
                <c:pt idx="8">
                  <c:v>Ethiopia</c:v>
                </c:pt>
                <c:pt idx="9">
                  <c:v>Angola</c:v>
                </c:pt>
                <c:pt idx="10">
                  <c:v>South Sudan</c:v>
                </c:pt>
                <c:pt idx="11">
                  <c:v>Lesotho</c:v>
                </c:pt>
                <c:pt idx="12">
                  <c:v>Rwanda</c:v>
                </c:pt>
                <c:pt idx="13">
                  <c:v>Namibia</c:v>
                </c:pt>
                <c:pt idx="14">
                  <c:v>Swaziland</c:v>
                </c:pt>
                <c:pt idx="15">
                  <c:v>Burundi</c:v>
                </c:pt>
                <c:pt idx="16">
                  <c:v>Botswana</c:v>
                </c:pt>
                <c:pt idx="17">
                  <c:v>Madagascar</c:v>
                </c:pt>
                <c:pt idx="18">
                  <c:v>Somalia</c:v>
                </c:pt>
                <c:pt idx="19">
                  <c:v>Eritrea</c:v>
                </c:pt>
                <c:pt idx="20">
                  <c:v>Mauritius</c:v>
                </c:pt>
              </c:strCache>
            </c:strRef>
          </c:cat>
          <c:val>
            <c:numRef>
              <c:f>'HIV Pop_0-14_ESAR'!$B$40:$B$60</c:f>
              <c:numCache>
                <c:formatCode>General</c:formatCode>
                <c:ptCount val="21"/>
                <c:pt idx="0">
                  <c:v>235192</c:v>
                </c:pt>
                <c:pt idx="1">
                  <c:v>112593</c:v>
                </c:pt>
                <c:pt idx="2">
                  <c:v>98140</c:v>
                </c:pt>
                <c:pt idx="3">
                  <c:v>95637</c:v>
                </c:pt>
                <c:pt idx="4">
                  <c:v>91353</c:v>
                </c:pt>
                <c:pt idx="5">
                  <c:v>85420</c:v>
                </c:pt>
                <c:pt idx="6">
                  <c:v>83727</c:v>
                </c:pt>
                <c:pt idx="7">
                  <c:v>76693</c:v>
                </c:pt>
                <c:pt idx="8">
                  <c:v>67033</c:v>
                </c:pt>
                <c:pt idx="9">
                  <c:v>25343</c:v>
                </c:pt>
                <c:pt idx="10">
                  <c:v>14051</c:v>
                </c:pt>
                <c:pt idx="11">
                  <c:v>13262</c:v>
                </c:pt>
                <c:pt idx="12">
                  <c:v>11233</c:v>
                </c:pt>
                <c:pt idx="13">
                  <c:v>10470</c:v>
                </c:pt>
                <c:pt idx="14">
                  <c:v>10303</c:v>
                </c:pt>
                <c:pt idx="15">
                  <c:v>9116</c:v>
                </c:pt>
                <c:pt idx="16">
                  <c:v>8538</c:v>
                </c:pt>
                <c:pt idx="17">
                  <c:v>3807</c:v>
                </c:pt>
                <c:pt idx="18">
                  <c:v>3102</c:v>
                </c:pt>
                <c:pt idx="19">
                  <c:v>1352</c:v>
                </c:pt>
                <c:pt idx="20">
                  <c:v>81</c:v>
                </c:pt>
              </c:numCache>
            </c:numRef>
          </c:val>
          <c:extLst>
            <c:ext xmlns:c15="http://schemas.microsoft.com/office/drawing/2012/chart" uri="{02D57815-91ED-43cb-92C2-25804820EDAC}">
              <c15:datalabelsRange>
                <c15:f>'HIV Pop_0-14_ESAR'!$C$40:$C$60</c15:f>
                <c15:dlblRangeCache>
                  <c:ptCount val="21"/>
                  <c:pt idx="0">
                    <c:v>240,000</c:v>
                  </c:pt>
                  <c:pt idx="1">
                    <c:v>110,000</c:v>
                  </c:pt>
                  <c:pt idx="2">
                    <c:v>98,000</c:v>
                  </c:pt>
                  <c:pt idx="3">
                    <c:v>96,000</c:v>
                  </c:pt>
                  <c:pt idx="4">
                    <c:v>91,000</c:v>
                  </c:pt>
                  <c:pt idx="5">
                    <c:v>85,000</c:v>
                  </c:pt>
                  <c:pt idx="6">
                    <c:v>84,000</c:v>
                  </c:pt>
                  <c:pt idx="7">
                    <c:v>77,000</c:v>
                  </c:pt>
                  <c:pt idx="9">
                    <c:v>25,000</c:v>
                  </c:pt>
                  <c:pt idx="10">
                    <c:v>14,000</c:v>
                  </c:pt>
                  <c:pt idx="11">
                    <c:v>13,000</c:v>
                  </c:pt>
                  <c:pt idx="12">
                    <c:v>11,000</c:v>
                  </c:pt>
                  <c:pt idx="13">
                    <c:v>10,000</c:v>
                  </c:pt>
                  <c:pt idx="14">
                    <c:v>10,000</c:v>
                  </c:pt>
                  <c:pt idx="15">
                    <c:v>9,100</c:v>
                  </c:pt>
                  <c:pt idx="16">
                    <c:v>8,500</c:v>
                  </c:pt>
                  <c:pt idx="17">
                    <c:v>3,800</c:v>
                  </c:pt>
                  <c:pt idx="18">
                    <c:v>3,100</c:v>
                  </c:pt>
                  <c:pt idx="19">
                    <c:v>1,400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people</a:t>
            </a:r>
            <a:r>
              <a:rPr lang="en-US" baseline="0"/>
              <a:t> living with HIV, by five-year age groups, Eastern and Southern Africa, 2015</a:t>
            </a:r>
          </a:p>
        </c:rich>
      </c:tx>
      <c:layout>
        <c:manualLayout>
          <c:xMode val="edge"/>
          <c:yMode val="edge"/>
          <c:x val="0.15802715783232327"/>
          <c:y val="1.6359919705734915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stacked"/>
        <c:varyColors val="0"/>
        <c:ser>
          <c:idx val="0"/>
          <c:order val="0"/>
          <c:tx>
            <c:strRef>
              <c:f>'HIV Pop_age distribution'!$B$33</c:f>
              <c:strCache>
                <c:ptCount val="1"/>
                <c:pt idx="0">
                  <c:v>Female</c:v>
                </c:pt>
              </c:strCache>
            </c:strRef>
          </c:tx>
          <c:spPr>
            <a:solidFill>
              <a:schemeClr val="accent6">
                <a:lumMod val="40000"/>
                <a:lumOff val="60000"/>
              </a:schemeClr>
            </a:solidFill>
            <a:ln>
              <a:noFill/>
            </a:ln>
            <a:effectLst/>
          </c:spPr>
          <c:invertIfNegative val="0"/>
          <c:dLbls>
            <c:dLbl>
              <c:idx val="0"/>
              <c:layout>
                <c:manualLayout>
                  <c:x val="-1.0089929317178625E-2"/>
                  <c:y val="3.6805218685567862E-7"/>
                </c:manualLayout>
              </c:layout>
              <c:tx>
                <c:rich>
                  <a:bodyPr/>
                  <a:lstStyle/>
                  <a:p>
                    <a:fld id="{06AC4CCA-DAEA-491F-8CEC-DA4979E18F7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7A1AA54E-7127-46A3-B871-C9010F26539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CF3E532A-B803-41AF-AA5C-5F67D2BEA53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E2EB7AD0-60DD-48DF-BC1A-3E4077AD31C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1CB35F65-ACF4-4ED1-B23C-B397B37E02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'HIV Pop_age distribution'!$A$34:$A$38</c:f>
              <c:strCache>
                <c:ptCount val="5"/>
                <c:pt idx="0">
                  <c:v>0-4</c:v>
                </c:pt>
                <c:pt idx="1">
                  <c:v>5-9</c:v>
                </c:pt>
                <c:pt idx="2">
                  <c:v>10-14</c:v>
                </c:pt>
                <c:pt idx="3">
                  <c:v>15-19</c:v>
                </c:pt>
                <c:pt idx="4">
                  <c:v>20-24</c:v>
                </c:pt>
              </c:strCache>
            </c:strRef>
          </c:cat>
          <c:val>
            <c:numRef>
              <c:f>'HIV Pop_age distribution'!$B$34:$B$38</c:f>
              <c:numCache>
                <c:formatCode>General</c:formatCode>
                <c:ptCount val="5"/>
                <c:pt idx="0">
                  <c:v>-121446</c:v>
                </c:pt>
                <c:pt idx="1">
                  <c:v>-194986</c:v>
                </c:pt>
                <c:pt idx="2">
                  <c:v>-203051</c:v>
                </c:pt>
                <c:pt idx="3">
                  <c:v>-436453</c:v>
                </c:pt>
                <c:pt idx="4">
                  <c:v>-1035247</c:v>
                </c:pt>
              </c:numCache>
            </c:numRef>
          </c:val>
          <c:extLst>
            <c:ext xmlns:c15="http://schemas.microsoft.com/office/drawing/2012/chart" uri="{02D57815-91ED-43cb-92C2-25804820EDAC}">
              <c15:datalabelsRange>
                <c15:f>'HIV Pop_age distribution'!$E$34:$E$38</c15:f>
                <c15:dlblRangeCache>
                  <c:ptCount val="5"/>
                  <c:pt idx="0">
                    <c:v>120,000</c:v>
                  </c:pt>
                  <c:pt idx="1">
                    <c:v>190,000</c:v>
                  </c:pt>
                  <c:pt idx="2">
                    <c:v>200,000</c:v>
                  </c:pt>
                  <c:pt idx="3">
                    <c:v>440,000</c:v>
                  </c:pt>
                  <c:pt idx="4">
                    <c:v>1,000,000</c:v>
                  </c:pt>
                </c15:dlblRangeCache>
              </c15:datalabelsRange>
            </c:ext>
          </c:extLst>
        </c:ser>
        <c:ser>
          <c:idx val="1"/>
          <c:order val="1"/>
          <c:tx>
            <c:strRef>
              <c:f>'HIV Pop_age distribution'!$C$33</c:f>
              <c:strCache>
                <c:ptCount val="1"/>
                <c:pt idx="0">
                  <c:v>Male</c:v>
                </c:pt>
              </c:strCache>
            </c:strRef>
          </c:tx>
          <c:spPr>
            <a:solidFill>
              <a:schemeClr val="accent5">
                <a:lumMod val="40000"/>
                <a:lumOff val="60000"/>
              </a:schemeClr>
            </a:solidFill>
            <a:ln>
              <a:noFill/>
            </a:ln>
            <a:effectLst/>
          </c:spPr>
          <c:invertIfNegative val="0"/>
          <c:dLbls>
            <c:dLbl>
              <c:idx val="0"/>
              <c:layout>
                <c:manualLayout>
                  <c:x val="1.3013764272290259E-2"/>
                  <c:y val="0"/>
                </c:manualLayout>
              </c:layout>
              <c:tx>
                <c:rich>
                  <a:bodyPr/>
                  <a:lstStyle/>
                  <a:p>
                    <a:fld id="{FC893D7D-EA8D-43F3-92B6-73B692E848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B48AFED2-7D19-497C-84BE-FE57FFC95B0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80245771-73CC-45AC-B953-BBC1535891F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3E2D65DF-942F-41C2-8B03-6A2785AD2A2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DB34A05E-EF6A-40EE-83A7-AF9B5C6B6FF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'HIV Pop_age distribution'!$A$34:$A$38</c:f>
              <c:strCache>
                <c:ptCount val="5"/>
                <c:pt idx="0">
                  <c:v>0-4</c:v>
                </c:pt>
                <c:pt idx="1">
                  <c:v>5-9</c:v>
                </c:pt>
                <c:pt idx="2">
                  <c:v>10-14</c:v>
                </c:pt>
                <c:pt idx="3">
                  <c:v>15-19</c:v>
                </c:pt>
                <c:pt idx="4">
                  <c:v>20-24</c:v>
                </c:pt>
              </c:strCache>
            </c:strRef>
          </c:cat>
          <c:val>
            <c:numRef>
              <c:f>'HIV Pop_age distribution'!$C$34:$C$38</c:f>
              <c:numCache>
                <c:formatCode>General</c:formatCode>
                <c:ptCount val="5"/>
                <c:pt idx="0">
                  <c:v>125274</c:v>
                </c:pt>
                <c:pt idx="1">
                  <c:v>202233</c:v>
                </c:pt>
                <c:pt idx="2">
                  <c:v>209459</c:v>
                </c:pt>
                <c:pt idx="3">
                  <c:v>234581</c:v>
                </c:pt>
                <c:pt idx="4">
                  <c:v>502564</c:v>
                </c:pt>
              </c:numCache>
            </c:numRef>
          </c:val>
          <c:extLst>
            <c:ext xmlns:c15="http://schemas.microsoft.com/office/drawing/2012/chart" uri="{02D57815-91ED-43cb-92C2-25804820EDAC}">
              <c15:datalabelsRange>
                <c15:f>'HIV Pop_age distribution'!$F$34:$F$38</c15:f>
                <c15:dlblRangeCache>
                  <c:ptCount val="5"/>
                  <c:pt idx="0">
                    <c:v>130,000</c:v>
                  </c:pt>
                  <c:pt idx="1">
                    <c:v>200,000</c:v>
                  </c:pt>
                  <c:pt idx="2">
                    <c:v>210,000</c:v>
                  </c:pt>
                  <c:pt idx="3">
                    <c:v>230,000</c:v>
                  </c:pt>
                  <c:pt idx="4">
                    <c:v>500,000</c:v>
                  </c:pt>
                </c15:dlblRangeCache>
              </c15:datalabelsRange>
            </c:ext>
          </c:extLst>
        </c:ser>
        <c:dLbls>
          <c:showLegendKey val="0"/>
          <c:showVal val="0"/>
          <c:showCatName val="0"/>
          <c:showSerName val="0"/>
          <c:showPercent val="0"/>
          <c:showBubbleSize val="0"/>
        </c:dLbls>
        <c:gapWidth val="75"/>
        <c:overlap val="100"/>
        <c:axId val="567882392"/>
        <c:axId val="567891800"/>
      </c:barChart>
      <c:catAx>
        <c:axId val="56788239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1800"/>
        <c:crosses val="autoZero"/>
        <c:auto val="1"/>
        <c:lblAlgn val="ctr"/>
        <c:lblOffset val="100"/>
        <c:noMultiLvlLbl val="0"/>
      </c:catAx>
      <c:valAx>
        <c:axId val="567891800"/>
        <c:scaling>
          <c:orientation val="minMax"/>
          <c:max val="1200000"/>
          <c:min val="-1200000"/>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2392"/>
        <c:crosses val="autoZero"/>
        <c:crossBetween val="between"/>
        <c:majorUnit val="400000"/>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703552360736725"/>
          <c:y val="0.12634532275600421"/>
          <c:w val="0.15936664548060159"/>
          <c:h val="4.50965143249591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FC000"/>
              </a:solidFill>
              <a:ln w="19050">
                <a:solidFill>
                  <a:schemeClr val="lt1"/>
                </a:solidFill>
              </a:ln>
              <a:effectLst/>
            </c:spPr>
          </c:dPt>
          <c:dPt>
            <c:idx val="6"/>
            <c:bubble3D val="0"/>
            <c:spPr>
              <a:solidFill>
                <a:schemeClr val="accent2"/>
              </a:solidFill>
              <a:ln w="19050">
                <a:solidFill>
                  <a:schemeClr val="lt1"/>
                </a:solidFill>
              </a:ln>
              <a:effectLst/>
            </c:spPr>
          </c:dPt>
          <c:dPt>
            <c:idx val="7"/>
            <c:bubble3D val="0"/>
            <c:spPr>
              <a:solidFill>
                <a:srgbClr val="66FFFF"/>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C00000"/>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4B084"/>
              </a:solidFill>
              <a:ln w="19050">
                <a:solidFill>
                  <a:schemeClr val="lt1"/>
                </a:solidFill>
              </a:ln>
              <a:effectLst/>
            </c:spPr>
          </c:dPt>
          <c:dPt>
            <c:idx val="14"/>
            <c:bubble3D val="0"/>
            <c:spPr>
              <a:solidFill>
                <a:srgbClr val="0070C0"/>
              </a:solidFill>
              <a:ln w="19050">
                <a:solidFill>
                  <a:schemeClr val="lt1"/>
                </a:solidFill>
              </a:ln>
              <a:effectLst/>
            </c:spPr>
          </c:dPt>
          <c:dPt>
            <c:idx val="15"/>
            <c:bubble3D val="0"/>
            <c:spPr>
              <a:solidFill>
                <a:srgbClr val="00B0F0"/>
              </a:solidFill>
              <a:ln w="19050">
                <a:solidFill>
                  <a:schemeClr val="lt1"/>
                </a:solidFill>
              </a:ln>
              <a:effectLst/>
            </c:spPr>
          </c:dPt>
          <c:dPt>
            <c:idx val="16"/>
            <c:bubble3D val="0"/>
            <c:spPr>
              <a:solidFill>
                <a:srgbClr val="7030A0"/>
              </a:solidFill>
              <a:ln w="19050">
                <a:solidFill>
                  <a:schemeClr val="lt1"/>
                </a:solidFill>
              </a:ln>
              <a:effectLst/>
            </c:spPr>
          </c:dPt>
          <c:dPt>
            <c:idx val="17"/>
            <c:bubble3D val="0"/>
            <c:spPr>
              <a:solidFill>
                <a:srgbClr val="00B0F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4B002D26-177D-4EB4-851F-8D0046C3325A}" type="CATEGORYNAME">
                      <a:rPr lang="en-US" baseline="0"/>
                      <a:pPr/>
                      <a:t>[CATEGORY NAME]</a:t>
                    </a:fld>
                    <a:r>
                      <a:rPr lang="en-US" baseline="0"/>
                      <a:t> </a:t>
                    </a:r>
                    <a:fld id="{3091A52B-5463-4B30-ABCB-044E4F9E8A3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9ABFF3AA-43E9-411D-9CAD-B9BAC8ACCFC7}" type="CELLRANGE">
                      <a:rPr lang="en-US"/>
                      <a:pPr/>
                      <a:t>[CELLRANGE]</a:t>
                    </a:fld>
                    <a:r>
                      <a:rPr lang="en-US" baseline="0"/>
                      <a:t> </a:t>
                    </a:r>
                    <a:fld id="{5433BEC6-9633-4731-B5F3-C829C84F7E44}" type="CATEGORYNAME">
                      <a:rPr lang="en-US" baseline="0"/>
                      <a:pPr/>
                      <a:t>[CATEGORY NAME]</a:t>
                    </a:fld>
                    <a:r>
                      <a:rPr lang="en-US" baseline="0"/>
                      <a:t> </a:t>
                    </a:r>
                    <a:fld id="{8AEFDBDE-7E78-4A78-8C2E-DE97EBEE0CF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F3197EF2-3AF7-443A-A164-798CDF379B7D}" type="CELLRANGE">
                      <a:rPr lang="en-US"/>
                      <a:pPr/>
                      <a:t>[CELLRANGE]</a:t>
                    </a:fld>
                    <a:r>
                      <a:rPr lang="en-US" baseline="0"/>
                      <a:t> </a:t>
                    </a:r>
                    <a:fld id="{AF74D6AC-ACC2-4557-8E01-C6639AEE4634}" type="CATEGORYNAME">
                      <a:rPr lang="en-US" baseline="0"/>
                      <a:pPr/>
                      <a:t>[CATEGORY NAME]</a:t>
                    </a:fld>
                    <a:r>
                      <a:rPr lang="en-US" baseline="0"/>
                      <a:t> </a:t>
                    </a:r>
                    <a:fld id="{85379D8A-AA4B-4317-808D-8206E6FE7D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84A3B782-6CCD-4C6B-82CA-4B2850EE75A9}" type="CELLRANGE">
                      <a:rPr lang="en-US"/>
                      <a:pPr/>
                      <a:t>[CELLRANGE]</a:t>
                    </a:fld>
                    <a:r>
                      <a:rPr lang="en-US" baseline="0"/>
                      <a:t> </a:t>
                    </a:r>
                    <a:fld id="{7C315C36-89FA-4311-9141-BC98618DD4DB}" type="CATEGORYNAME">
                      <a:rPr lang="en-US" baseline="0"/>
                      <a:pPr/>
                      <a:t>[CATEGORY NAME]</a:t>
                    </a:fld>
                    <a:r>
                      <a:rPr lang="en-US" baseline="0"/>
                      <a:t> </a:t>
                    </a:r>
                    <a:fld id="{24070FCA-9FE0-4708-ABA9-FB4E4A036D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DA33A545-3936-4BF1-B425-A0B08047B72A}" type="CELLRANGE">
                      <a:rPr lang="en-US"/>
                      <a:pPr/>
                      <a:t>[CELLRANGE]</a:t>
                    </a:fld>
                    <a:r>
                      <a:rPr lang="en-US" baseline="0"/>
                      <a:t> </a:t>
                    </a:r>
                    <a:fld id="{A8D9FA7A-DEF7-4B02-BDF6-46E6BE7E51BD}" type="CATEGORYNAME">
                      <a:rPr lang="en-US" baseline="0"/>
                      <a:pPr/>
                      <a:t>[CATEGORY NAME]</a:t>
                    </a:fld>
                    <a:r>
                      <a:rPr lang="en-US" baseline="0"/>
                      <a:t> </a:t>
                    </a:r>
                    <a:fld id="{6FCBE0DA-112C-45D9-A065-2FCC7BD3DE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FFBCC53-D79C-4A3C-BEFE-19CA4351A21C}" type="CELLRANGE">
                      <a:rPr lang="en-US"/>
                      <a:pPr/>
                      <a:t>[CELLRANGE]</a:t>
                    </a:fld>
                    <a:r>
                      <a:rPr lang="en-US" baseline="0"/>
                      <a:t> </a:t>
                    </a:r>
                    <a:fld id="{AA8AAA55-95D8-4B3F-BD7F-A71468637DAE}" type="CATEGORYNAME">
                      <a:rPr lang="en-US" baseline="0"/>
                      <a:pPr/>
                      <a:t>[CATEGORY NAME]</a:t>
                    </a:fld>
                    <a:r>
                      <a:rPr lang="en-US" baseline="0"/>
                      <a:t> </a:t>
                    </a:r>
                    <a:fld id="{B5A3369D-1F0C-45F2-BC16-5FB9FD62FBC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ADBD137A-31E4-4C90-989D-C5D7411F1346}" type="CELLRANGE">
                      <a:rPr lang="en-US"/>
                      <a:pPr/>
                      <a:t>[CELLRANGE]</a:t>
                    </a:fld>
                    <a:r>
                      <a:rPr lang="en-US" baseline="0"/>
                      <a:t> </a:t>
                    </a:r>
                    <a:fld id="{DB92921E-DA5B-4B18-B14F-567919C96DE1}" type="CATEGORYNAME">
                      <a:rPr lang="en-US" baseline="0"/>
                      <a:pPr/>
                      <a:t>[CATEGORY NAME]</a:t>
                    </a:fld>
                    <a:r>
                      <a:rPr lang="en-US" baseline="0"/>
                      <a:t> </a:t>
                    </a:r>
                    <a:fld id="{A796F767-1DDB-4F56-B53D-57DDC3986D9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2C4B25BC-8622-4CF8-BF42-B4DFD5C28CA4}" type="CELLRANGE">
                      <a:rPr lang="en-US"/>
                      <a:pPr/>
                      <a:t>[CELLRANGE]</a:t>
                    </a:fld>
                    <a:r>
                      <a:rPr lang="en-US" baseline="0"/>
                      <a:t> </a:t>
                    </a:r>
                    <a:fld id="{C4C18552-D26C-406A-849B-D2A3040DBE65}" type="CATEGORYNAME">
                      <a:rPr lang="en-US" baseline="0"/>
                      <a:pPr/>
                      <a:t>[CATEGORY NAME]</a:t>
                    </a:fld>
                    <a:r>
                      <a:rPr lang="en-US" baseline="0"/>
                      <a:t> </a:t>
                    </a:r>
                    <a:fld id="{A968E7CF-5991-44D2-93E0-ACEEB3AA58D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CE8A68DE-BD78-4201-A856-5820FE17A064}" type="CELLRANGE">
                      <a:rPr lang="en-US"/>
                      <a:pPr/>
                      <a:t>[CELLRANGE]</a:t>
                    </a:fld>
                    <a:r>
                      <a:rPr lang="en-US" baseline="0"/>
                      <a:t> </a:t>
                    </a:r>
                    <a:fld id="{F8CC464F-3D97-44F9-A87D-03ED28705C12}" type="CATEGORYNAME">
                      <a:rPr lang="en-US" baseline="0"/>
                      <a:pPr/>
                      <a:t>[CATEGORY NAME]</a:t>
                    </a:fld>
                    <a:r>
                      <a:rPr lang="en-US" baseline="0"/>
                      <a:t> </a:t>
                    </a:r>
                    <a:fld id="{F116630A-C712-4972-801B-3689272D113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CCB1729C-2E31-4378-8BF0-6F213EBB8EF4}" type="CELLRANGE">
                      <a:rPr lang="en-US"/>
                      <a:pPr/>
                      <a:t>[CELLRANGE]</a:t>
                    </a:fld>
                    <a:r>
                      <a:rPr lang="en-US" baseline="0"/>
                      <a:t> </a:t>
                    </a:r>
                    <a:fld id="{2BBF922A-D9F2-4904-BEF8-5A03F2BBDFB5}" type="CATEGORYNAME">
                      <a:rPr lang="en-US" baseline="0"/>
                      <a:pPr/>
                      <a:t>[CATEGORY NAME]</a:t>
                    </a:fld>
                    <a:r>
                      <a:rPr lang="en-US" baseline="0"/>
                      <a:t> </a:t>
                    </a:r>
                    <a:fld id="{B3258427-F795-4286-910E-397C887FA86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52FB6663-6EF0-4AA6-B0A2-0FC29ED5D902}" type="CELLRANGE">
                      <a:rPr lang="en-US"/>
                      <a:pPr/>
                      <a:t>[CELLRANGE]</a:t>
                    </a:fld>
                    <a:r>
                      <a:rPr lang="en-US" baseline="0"/>
                      <a:t> </a:t>
                    </a:r>
                    <a:fld id="{796579E5-8E67-4F50-A436-0A6CBF202AB2}" type="CATEGORYNAME">
                      <a:rPr lang="en-US" baseline="0"/>
                      <a:pPr/>
                      <a:t>[CATEGORY NAME]</a:t>
                    </a:fld>
                    <a:r>
                      <a:rPr lang="en-US" baseline="0"/>
                      <a:t> </a:t>
                    </a:r>
                    <a:fld id="{0F13639D-E132-4E3A-B1C9-4CB238A3360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BB93CA35-40F9-4E1B-AE79-5C462A59E944}" type="CELLRANGE">
                      <a:rPr lang="en-US"/>
                      <a:pPr/>
                      <a:t>[CELLRANGE]</a:t>
                    </a:fld>
                    <a:r>
                      <a:rPr lang="en-US" baseline="0"/>
                      <a:t> </a:t>
                    </a:r>
                    <a:fld id="{30EDBCB7-0A95-4382-BB16-7B2104D3CBD1}" type="CATEGORYNAME">
                      <a:rPr lang="en-US" baseline="0"/>
                      <a:pPr/>
                      <a:t>[CATEGORY NAME]</a:t>
                    </a:fld>
                    <a:r>
                      <a:rPr lang="en-US" baseline="0"/>
                      <a:t> </a:t>
                    </a:r>
                    <a:fld id="{53FE0F2D-17D2-4EEC-8F61-56094988F73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6C353519-32D1-4677-BC82-EBF3C232D790}" type="CELLRANGE">
                      <a:rPr lang="en-US"/>
                      <a:pPr/>
                      <a:t>[CELLRANGE]</a:t>
                    </a:fld>
                    <a:r>
                      <a:rPr lang="en-US" baseline="0"/>
                      <a:t> </a:t>
                    </a:r>
                    <a:fld id="{F211CD3A-EA12-4B1D-8825-C38368F952B1}" type="CATEGORYNAME">
                      <a:rPr lang="en-US" baseline="0"/>
                      <a:pPr/>
                      <a:t>[CATEGORY NAME]</a:t>
                    </a:fld>
                    <a:r>
                      <a:rPr lang="en-US" baseline="0"/>
                      <a:t> </a:t>
                    </a:r>
                    <a:fld id="{6243B079-871E-499E-AC49-BC00CA9C19E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E5644E2C-EC0E-4472-A56A-193D6B2B2CD3}" type="CELLRANGE">
                      <a:rPr lang="en-US"/>
                      <a:pPr/>
                      <a:t>[CELLRANGE]</a:t>
                    </a:fld>
                    <a:r>
                      <a:rPr lang="en-US" baseline="0"/>
                      <a:t> </a:t>
                    </a:r>
                    <a:fld id="{6F224BE6-BDCE-4CD1-9995-C8BFCFFE1BA2}" type="CATEGORYNAME">
                      <a:rPr lang="en-US" baseline="0"/>
                      <a:pPr/>
                      <a:t>[CATEGORY NAME]</a:t>
                    </a:fld>
                    <a:r>
                      <a:rPr lang="en-US" baseline="0"/>
                      <a:t> </a:t>
                    </a:r>
                    <a:fld id="{6216BF49-D0C3-4CFF-8B71-5D4AD3162AA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0A21D55F-5B7F-44C8-9989-AC47C74C17BB}" type="CELLRANGE">
                      <a:rPr lang="en-US"/>
                      <a:pPr/>
                      <a:t>[CELLRANGE]</a:t>
                    </a:fld>
                    <a:r>
                      <a:rPr lang="en-US" baseline="0"/>
                      <a:t> </a:t>
                    </a:r>
                    <a:fld id="{3F4E195A-3DEC-4515-8453-E0488394D776}" type="CATEGORYNAME">
                      <a:rPr lang="en-US" baseline="0"/>
                      <a:pPr/>
                      <a:t>[CATEGORY NAME]</a:t>
                    </a:fld>
                    <a:r>
                      <a:rPr lang="en-US" baseline="0"/>
                      <a:t> </a:t>
                    </a:r>
                    <a:fld id="{6CC28237-6E81-469D-BDE7-264121DB96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5"/>
              <c:layout/>
              <c:tx>
                <c:rich>
                  <a:bodyPr/>
                  <a:lstStyle/>
                  <a:p>
                    <a:fld id="{FC3EE61E-8D5B-4C07-AD41-1180F35A794C}" type="CELLRANGE">
                      <a:rPr lang="en-US"/>
                      <a:pPr/>
                      <a:t>[CELLRANGE]</a:t>
                    </a:fld>
                    <a:r>
                      <a:rPr lang="en-US" baseline="0"/>
                      <a:t> </a:t>
                    </a:r>
                    <a:fld id="{932BE7D2-6848-4A64-B641-196CEAD91C7F}" type="CATEGORYNAME">
                      <a:rPr lang="en-US" baseline="0"/>
                      <a:pPr/>
                      <a:t>[CATEGORY NAME]</a:t>
                    </a:fld>
                    <a:r>
                      <a:rPr lang="en-US" baseline="0"/>
                      <a:t> </a:t>
                    </a:r>
                    <a:fld id="{97C47567-428D-4E53-82D1-AEF17AB573A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E8F42D25-4907-4A07-9A31-1F12EF1BBAA2}" type="CELLRANGE">
                      <a:rPr lang="en-US"/>
                      <a:pPr/>
                      <a:t>[CELLRANGE]</a:t>
                    </a:fld>
                    <a:r>
                      <a:rPr lang="en-US" baseline="0"/>
                      <a:t> </a:t>
                    </a:r>
                    <a:fld id="{6A0F47B1-330B-4E8E-A359-EF8171A3B888}" type="CATEGORYNAME">
                      <a:rPr lang="en-US" baseline="0"/>
                      <a:pPr/>
                      <a:t>[CATEGORY NAME]</a:t>
                    </a:fld>
                    <a:r>
                      <a:rPr lang="en-US" baseline="0"/>
                      <a:t> </a:t>
                    </a:r>
                    <a:fld id="{6837C3BB-326C-4EF6-B346-D3900AD5610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FBD95833-FB3D-4B59-89B8-B8B24F69D388}" type="CELLRANGE">
                      <a:rPr lang="en-US"/>
                      <a:pPr/>
                      <a:t>[CELLRANGE]</a:t>
                    </a:fld>
                    <a:r>
                      <a:rPr lang="en-US" baseline="0"/>
                      <a:t> </a:t>
                    </a:r>
                    <a:fld id="{3C49B012-5EEF-42E9-A6B1-FBD8F15D6E47}" type="CATEGORYNAME">
                      <a:rPr lang="en-US" baseline="0"/>
                      <a:pPr/>
                      <a:t>[CATEGORY NAME]</a:t>
                    </a:fld>
                    <a:r>
                      <a:rPr lang="en-US" baseline="0"/>
                      <a:t> </a:t>
                    </a:r>
                    <a:fld id="{59A51429-084F-4916-854A-FD4C69CCE9C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ADB4005D-0B12-47D1-B3D3-165511B21E41}" type="CELLRANGE">
                      <a:rPr lang="en-US"/>
                      <a:pPr/>
                      <a:t>[CELLRANGE]</a:t>
                    </a:fld>
                    <a:r>
                      <a:rPr lang="en-US" baseline="0"/>
                      <a:t> </a:t>
                    </a:r>
                    <a:fld id="{803018C4-548E-4A72-9241-DD34FDFEF4B4}" type="CATEGORYNAME">
                      <a:rPr lang="en-US" baseline="0"/>
                      <a:pPr/>
                      <a:t>[CATEGORY NAME]</a:t>
                    </a:fld>
                    <a:r>
                      <a:rPr lang="en-US" baseline="0"/>
                      <a:t> </a:t>
                    </a:r>
                    <a:fld id="{9178AFB6-155E-4C92-B472-4CFD576661B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E159F8CD-09C3-4403-B8E1-7E783E0FDF1C}" type="CELLRANGE">
                      <a:rPr lang="en-US"/>
                      <a:pPr/>
                      <a:t>[CELLRANGE]</a:t>
                    </a:fld>
                    <a:r>
                      <a:rPr lang="en-US" baseline="0"/>
                      <a:t> </a:t>
                    </a:r>
                    <a:fld id="{06D03441-3673-4EAF-996E-B31135D32516}" type="CATEGORYNAME">
                      <a:rPr lang="en-US" baseline="0"/>
                      <a:pPr/>
                      <a:t>[CATEGORY NAME]</a:t>
                    </a:fld>
                    <a:r>
                      <a:rPr lang="en-US" baseline="0"/>
                      <a:t> </a:t>
                    </a:r>
                    <a:fld id="{9D0C9ABB-4641-4976-800E-60E6970220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5218195-7EC3-48C5-BF54-EC5CB28DEBF1}" type="CELLRANGE">
                      <a:rPr lang="en-US"/>
                      <a:pPr/>
                      <a:t>[CELLRANGE]</a:t>
                    </a:fld>
                    <a:r>
                      <a:rPr lang="en-US" baseline="0"/>
                      <a:t> </a:t>
                    </a:r>
                    <a:fld id="{3AE5C818-C247-4E4A-94F0-D6AF4311A536}" type="CATEGORYNAME">
                      <a:rPr lang="en-US" baseline="0"/>
                      <a:pPr/>
                      <a:t>[CATEGORY NAME]</a:t>
                    </a:fld>
                    <a:r>
                      <a:rPr lang="en-US" baseline="0"/>
                      <a:t> </a:t>
                    </a:r>
                    <a:fld id="{BCCF3E5B-B082-4A55-B860-AB9D5083823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Infects_0-14'!$N$43:$N$63</c:f>
              <c:strCache>
                <c:ptCount val="21"/>
                <c:pt idx="0">
                  <c:v>Nigeria</c:v>
                </c:pt>
                <c:pt idx="1">
                  <c:v>India</c:v>
                </c:pt>
                <c:pt idx="2">
                  <c:v>Kenya</c:v>
                </c:pt>
                <c:pt idx="3">
                  <c:v>Mozambique</c:v>
                </c:pt>
                <c:pt idx="4">
                  <c:v>United Republic of Tanzania</c:v>
                </c:pt>
                <c:pt idx="5">
                  <c:v>South Africa</c:v>
                </c:pt>
                <c:pt idx="6">
                  <c:v>Indonesia</c:v>
                </c:pt>
                <c:pt idx="7">
                  <c:v>Zimbabwe</c:v>
                </c:pt>
                <c:pt idx="8">
                  <c:v>Malawi</c:v>
                </c:pt>
                <c:pt idx="9">
                  <c:v>Zambia</c:v>
                </c:pt>
                <c:pt idx="10">
                  <c:v>Angola</c:v>
                </c:pt>
                <c:pt idx="11">
                  <c:v>Cameroon</c:v>
                </c:pt>
                <c:pt idx="12">
                  <c:v>Côte d’Ivoire</c:v>
                </c:pt>
                <c:pt idx="13">
                  <c:v>Uganda</c:v>
                </c:pt>
                <c:pt idx="14">
                  <c:v>Ethiopia</c:v>
                </c:pt>
                <c:pt idx="15">
                  <c:v>Democratic Republic of the Congo</c:v>
                </c:pt>
                <c:pt idx="16">
                  <c:v>Ghana</c:v>
                </c:pt>
                <c:pt idx="17">
                  <c:v>Mali</c:v>
                </c:pt>
                <c:pt idx="18">
                  <c:v>South Sudan</c:v>
                </c:pt>
                <c:pt idx="19">
                  <c:v>Chad</c:v>
                </c:pt>
                <c:pt idx="20">
                  <c:v>Rest of world</c:v>
                </c:pt>
              </c:strCache>
            </c:strRef>
          </c:cat>
          <c:val>
            <c:numRef>
              <c:f>'New Infects_0-14'!$O$43:$O$63</c:f>
              <c:numCache>
                <c:formatCode>General</c:formatCode>
                <c:ptCount val="21"/>
                <c:pt idx="0">
                  <c:v>40790</c:v>
                </c:pt>
                <c:pt idx="1">
                  <c:v>10383</c:v>
                </c:pt>
                <c:pt idx="2">
                  <c:v>6617</c:v>
                </c:pt>
                <c:pt idx="3">
                  <c:v>6564</c:v>
                </c:pt>
                <c:pt idx="4">
                  <c:v>6482</c:v>
                </c:pt>
                <c:pt idx="5">
                  <c:v>5053</c:v>
                </c:pt>
                <c:pt idx="6">
                  <c:v>4950</c:v>
                </c:pt>
                <c:pt idx="7">
                  <c:v>4939</c:v>
                </c:pt>
                <c:pt idx="8">
                  <c:v>4770</c:v>
                </c:pt>
                <c:pt idx="9">
                  <c:v>4710</c:v>
                </c:pt>
                <c:pt idx="10">
                  <c:v>4267</c:v>
                </c:pt>
                <c:pt idx="11">
                  <c:v>4107</c:v>
                </c:pt>
                <c:pt idx="12">
                  <c:v>3605</c:v>
                </c:pt>
                <c:pt idx="13">
                  <c:v>3487</c:v>
                </c:pt>
                <c:pt idx="14">
                  <c:v>3436</c:v>
                </c:pt>
                <c:pt idx="15">
                  <c:v>3297</c:v>
                </c:pt>
                <c:pt idx="16">
                  <c:v>2197</c:v>
                </c:pt>
                <c:pt idx="17">
                  <c:v>2069</c:v>
                </c:pt>
                <c:pt idx="18">
                  <c:v>1977</c:v>
                </c:pt>
                <c:pt idx="19">
                  <c:v>1973</c:v>
                </c:pt>
                <c:pt idx="20">
                  <c:v>20258.5317</c:v>
                </c:pt>
              </c:numCache>
            </c:numRef>
          </c:val>
          <c:extLst>
            <c:ext xmlns:c15="http://schemas.microsoft.com/office/drawing/2012/chart" uri="{02D57815-91ED-43cb-92C2-25804820EDAC}">
              <c15:datalabelsRange>
                <c15:f>'New Infects_0-14'!$P$43:$P$63</c15:f>
                <c15:dlblRangeCache>
                  <c:ptCount val="21"/>
                  <c:pt idx="0">
                    <c:v> 41,000 </c:v>
                  </c:pt>
                  <c:pt idx="2">
                    <c:v> 6,600 </c:v>
                  </c:pt>
                  <c:pt idx="3">
                    <c:v> 6,600 </c:v>
                  </c:pt>
                  <c:pt idx="4">
                    <c:v> 6,500 </c:v>
                  </c:pt>
                  <c:pt idx="5">
                    <c:v> 5,100 </c:v>
                  </c:pt>
                  <c:pt idx="6">
                    <c:v> 5,000 </c:v>
                  </c:pt>
                  <c:pt idx="7">
                    <c:v> 4,900 </c:v>
                  </c:pt>
                  <c:pt idx="8">
                    <c:v> 4,800 </c:v>
                  </c:pt>
                  <c:pt idx="9">
                    <c:v> 4,700 </c:v>
                  </c:pt>
                  <c:pt idx="10">
                    <c:v> 4,300 </c:v>
                  </c:pt>
                  <c:pt idx="11">
                    <c:v> 4,100 </c:v>
                  </c:pt>
                  <c:pt idx="12">
                    <c:v> 3,600 </c:v>
                  </c:pt>
                  <c:pt idx="13">
                    <c:v> 3,500 </c:v>
                  </c:pt>
                  <c:pt idx="15">
                    <c:v> 3,300 </c:v>
                  </c:pt>
                  <c:pt idx="16">
                    <c:v> 2,200 </c:v>
                  </c:pt>
                  <c:pt idx="17">
                    <c:v> 2,100 </c:v>
                  </c:pt>
                  <c:pt idx="18">
                    <c:v> 2,000 </c:v>
                  </c:pt>
                  <c:pt idx="19">
                    <c:v> 2,000 </c:v>
                  </c:pt>
                  <c:pt idx="20">
                    <c:v> 20,000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CC99FF"/>
              </a:solidFill>
              <a:ln w="19050">
                <a:solidFill>
                  <a:schemeClr val="lt1"/>
                </a:solidFill>
              </a:ln>
              <a:effectLst/>
            </c:spPr>
          </c:dPt>
          <c:dPt>
            <c:idx val="7"/>
            <c:bubble3D val="0"/>
            <c:spPr>
              <a:solidFill>
                <a:srgbClr val="FF0000"/>
              </a:solidFill>
              <a:ln w="19050">
                <a:solidFill>
                  <a:schemeClr val="lt1"/>
                </a:solidFill>
              </a:ln>
              <a:effectLst/>
            </c:spPr>
          </c:dPt>
          <c:dPt>
            <c:idx val="8"/>
            <c:bubble3D val="0"/>
            <c:spPr>
              <a:solidFill>
                <a:srgbClr val="F4B084"/>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000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92D050"/>
              </a:solidFill>
              <a:ln w="19050">
                <a:solidFill>
                  <a:schemeClr val="lt1"/>
                </a:solidFill>
              </a:ln>
              <a:effectLst/>
            </c:spPr>
          </c:dPt>
          <c:dPt>
            <c:idx val="18"/>
            <c:bubble3D val="0"/>
            <c:spPr>
              <a:solidFill>
                <a:srgbClr val="FF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A92585CC-0071-43BD-90DD-113A0BA47DCC}" type="CELLRANGE">
                      <a:rPr lang="en-US"/>
                      <a:pPr/>
                      <a:t>[CELLRANGE]</a:t>
                    </a:fld>
                    <a:r>
                      <a:rPr lang="en-US" baseline="0"/>
                      <a:t> </a:t>
                    </a:r>
                    <a:fld id="{FF2F92B7-8A8A-48D3-ABE6-8E78FDA3E6A4}" type="CATEGORYNAME">
                      <a:rPr lang="en-US" baseline="0"/>
                      <a:pPr/>
                      <a:t>[CATEGORY NAME]</a:t>
                    </a:fld>
                    <a:r>
                      <a:rPr lang="en-US" baseline="0"/>
                      <a:t> </a:t>
                    </a:r>
                    <a:fld id="{50551DB7-094B-4B72-B143-9A1910CF218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4B2E8ADF-8078-40C0-9FB9-5172CAE0F766}" type="CATEGORYNAME">
                      <a:rPr lang="en-US" baseline="0"/>
                      <a:pPr/>
                      <a:t>[CATEGORY NAME]</a:t>
                    </a:fld>
                    <a:r>
                      <a:rPr lang="en-US" baseline="0"/>
                      <a:t> </a:t>
                    </a:r>
                    <a:fld id="{51250BCC-5BF1-4E53-9B8C-79C034D355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D490B367-70C6-4D3D-96A8-2D26130C7355}" type="CELLRANGE">
                      <a:rPr lang="en-US"/>
                      <a:pPr/>
                      <a:t>[CELLRANGE]</a:t>
                    </a:fld>
                    <a:r>
                      <a:rPr lang="en-US" baseline="0"/>
                      <a:t> </a:t>
                    </a:r>
                    <a:fld id="{46149654-FA1A-4CA7-91E2-B5EFF6B223E8}" type="CATEGORYNAME">
                      <a:rPr lang="en-US" baseline="0"/>
                      <a:pPr/>
                      <a:t>[CATEGORY NAME]</a:t>
                    </a:fld>
                    <a:r>
                      <a:rPr lang="en-US" baseline="0"/>
                      <a:t> </a:t>
                    </a:r>
                    <a:fld id="{0D1A1E6A-73A9-4D76-9264-27528317169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6FE3ECD8-A967-42F7-A03A-EE2991734B3A}" type="CELLRANGE">
                      <a:rPr lang="en-US"/>
                      <a:pPr/>
                      <a:t>[CELLRANGE]</a:t>
                    </a:fld>
                    <a:r>
                      <a:rPr lang="en-US" baseline="0"/>
                      <a:t> </a:t>
                    </a:r>
                    <a:fld id="{09BC2B0B-60DD-4A22-9ABF-BB438F3284C8}" type="CATEGORYNAME">
                      <a:rPr lang="en-US" baseline="0"/>
                      <a:pPr/>
                      <a:t>[CATEGORY NAME]</a:t>
                    </a:fld>
                    <a:r>
                      <a:rPr lang="en-US" baseline="0"/>
                      <a:t> </a:t>
                    </a:r>
                    <a:fld id="{C4316E76-8B53-42C4-8F32-BF6BBD71E65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A30837F6-BF9C-4F0E-8417-C89C44C751D2}" type="CELLRANGE">
                      <a:rPr lang="en-US"/>
                      <a:pPr/>
                      <a:t>[CELLRANGE]</a:t>
                    </a:fld>
                    <a:r>
                      <a:rPr lang="en-US" baseline="0"/>
                      <a:t> </a:t>
                    </a:r>
                    <a:fld id="{E787D085-89B7-4EA8-A000-D24C0043BB13}" type="CATEGORYNAME">
                      <a:rPr lang="en-US" baseline="0"/>
                      <a:pPr/>
                      <a:t>[CATEGORY NAME]</a:t>
                    </a:fld>
                    <a:r>
                      <a:rPr lang="en-US" baseline="0"/>
                      <a:t> </a:t>
                    </a:r>
                    <a:fld id="{80F84C1A-3C2D-4049-B7DF-D04049FEFA3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B74D0227-E619-4851-B02F-09CE4E0881B4}" type="CELLRANGE">
                      <a:rPr lang="en-US"/>
                      <a:pPr/>
                      <a:t>[CELLRANGE]</a:t>
                    </a:fld>
                    <a:r>
                      <a:rPr lang="en-US" baseline="0"/>
                      <a:t> </a:t>
                    </a:r>
                    <a:fld id="{2AA36F1C-D080-4711-86CA-5D9C60C028C9}" type="CATEGORYNAME">
                      <a:rPr lang="en-US" baseline="0"/>
                      <a:pPr/>
                      <a:t>[CATEGORY NAME]</a:t>
                    </a:fld>
                    <a:r>
                      <a:rPr lang="en-US" baseline="0"/>
                      <a:t> </a:t>
                    </a:r>
                    <a:fld id="{1FFE0E14-497E-484B-9E3A-C6C1C71EE25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0DC087A4-5CA0-438E-98C5-F2E080FAD3FB}" type="CELLRANGE">
                      <a:rPr lang="en-US"/>
                      <a:pPr/>
                      <a:t>[CELLRANGE]</a:t>
                    </a:fld>
                    <a:r>
                      <a:rPr lang="en-US" baseline="0"/>
                      <a:t> </a:t>
                    </a:r>
                    <a:fld id="{EEF8245A-36FF-4CE2-A7FA-DA99D02FDE7D}" type="CATEGORYNAME">
                      <a:rPr lang="en-US" baseline="0"/>
                      <a:pPr/>
                      <a:t>[CATEGORY NAME]</a:t>
                    </a:fld>
                    <a:r>
                      <a:rPr lang="en-US" baseline="0"/>
                      <a:t> </a:t>
                    </a:r>
                    <a:fld id="{98A6C3D2-2B2E-4806-B001-2A8AE2D5A4E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64694A45-3B8E-46DD-91B2-82647B85C1A9}" type="CELLRANGE">
                      <a:rPr lang="en-US"/>
                      <a:pPr/>
                      <a:t>[CELLRANGE]</a:t>
                    </a:fld>
                    <a:r>
                      <a:rPr lang="en-US" baseline="0"/>
                      <a:t> </a:t>
                    </a:r>
                    <a:fld id="{10BD2DE3-E92B-47A4-B0A5-5A31CEB61AE2}" type="CATEGORYNAME">
                      <a:rPr lang="en-US" baseline="0"/>
                      <a:pPr/>
                      <a:t>[CATEGORY NAME]</a:t>
                    </a:fld>
                    <a:r>
                      <a:rPr lang="en-US" baseline="0"/>
                      <a:t> </a:t>
                    </a:r>
                    <a:fld id="{42A52663-D7D5-44A4-9AF4-2C16DFFF351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D8876C8C-C222-482A-A00F-F2ED5F4AA6E0}" type="CELLRANGE">
                      <a:rPr lang="en-US"/>
                      <a:pPr/>
                      <a:t>[CELLRANGE]</a:t>
                    </a:fld>
                    <a:r>
                      <a:rPr lang="en-US" baseline="0"/>
                      <a:t> </a:t>
                    </a:r>
                    <a:fld id="{4289D805-DA97-4CF5-9549-ED45D71E9231}" type="CATEGORYNAME">
                      <a:rPr lang="en-US" baseline="0"/>
                      <a:pPr/>
                      <a:t>[CATEGORY NAME]</a:t>
                    </a:fld>
                    <a:r>
                      <a:rPr lang="en-US" baseline="0"/>
                      <a:t> </a:t>
                    </a:r>
                    <a:fld id="{48C67F2E-4105-4B93-9085-6EEE834B4E2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78C9F35B-74F3-4F3F-A518-2057E593F8CF}" type="CELLRANGE">
                      <a:rPr lang="en-US"/>
                      <a:pPr/>
                      <a:t>[CELLRANGE]</a:t>
                    </a:fld>
                    <a:r>
                      <a:rPr lang="en-US" baseline="0"/>
                      <a:t> </a:t>
                    </a:r>
                    <a:fld id="{239ACE1A-C2C6-45D2-A87C-A30658407B4D}" type="CATEGORYNAME">
                      <a:rPr lang="en-US" baseline="0"/>
                      <a:pPr/>
                      <a:t>[CATEGORY NAME]</a:t>
                    </a:fld>
                    <a:r>
                      <a:rPr lang="en-US" baseline="0"/>
                      <a:t> </a:t>
                    </a:r>
                    <a:fld id="{0D88E95E-AC0C-4925-A302-B5A15DF9408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DB7F10F7-996F-48C5-B698-12F27966FE21}" type="CELLRANGE">
                      <a:rPr lang="en-US"/>
                      <a:pPr/>
                      <a:t>[CELLRANGE]</a:t>
                    </a:fld>
                    <a:r>
                      <a:rPr lang="en-US" baseline="0"/>
                      <a:t> </a:t>
                    </a:r>
                    <a:fld id="{A7F694D5-6695-4FEF-8A84-2981E4F71A98}" type="CATEGORYNAME">
                      <a:rPr lang="en-US" baseline="0"/>
                      <a:pPr/>
                      <a:t>[CATEGORY NAME]</a:t>
                    </a:fld>
                    <a:r>
                      <a:rPr lang="en-US" baseline="0"/>
                      <a:t> </a:t>
                    </a:r>
                    <a:fld id="{BADAF4F2-6800-4ABA-81AB-30433285F1F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FDA5A413-68B4-4213-B0FC-F0B8640A1348}" type="CELLRANGE">
                      <a:rPr lang="en-US"/>
                      <a:pPr/>
                      <a:t>[CELLRANGE]</a:t>
                    </a:fld>
                    <a:r>
                      <a:rPr lang="en-US" baseline="0"/>
                      <a:t> </a:t>
                    </a:r>
                    <a:fld id="{1E6CE25C-D576-4C74-8863-EDB2BA2BF33C}" type="CATEGORYNAME">
                      <a:rPr lang="en-US" baseline="0"/>
                      <a:pPr/>
                      <a:t>[CATEGORY NAME]</a:t>
                    </a:fld>
                    <a:r>
                      <a:rPr lang="en-US" baseline="0"/>
                      <a:t> </a:t>
                    </a:r>
                    <a:fld id="{BDA24CE5-C521-4482-996E-5E31A1E91B5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EBC08C8B-BA9C-405B-B104-0DEA756AB53F}" type="CELLRANGE">
                      <a:rPr lang="en-US"/>
                      <a:pPr/>
                      <a:t>[CELLRANGE]</a:t>
                    </a:fld>
                    <a:r>
                      <a:rPr lang="en-US" baseline="0"/>
                      <a:t> </a:t>
                    </a:r>
                    <a:fld id="{DA15807A-1BF7-4535-AA43-C247ADB4376A}" type="CATEGORYNAME">
                      <a:rPr lang="en-US" baseline="0"/>
                      <a:pPr/>
                      <a:t>[CATEGORY NAME]</a:t>
                    </a:fld>
                    <a:r>
                      <a:rPr lang="en-US" baseline="0"/>
                      <a:t> </a:t>
                    </a:r>
                    <a:fld id="{999449D8-9F28-48E1-B12B-372C1CF333F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C4149CC2-B444-4B35-8FCE-B9F5DBEE7D21}" type="CELLRANGE">
                      <a:rPr lang="en-US"/>
                      <a:pPr/>
                      <a:t>[CELLRANGE]</a:t>
                    </a:fld>
                    <a:r>
                      <a:rPr lang="en-US" baseline="0"/>
                      <a:t> </a:t>
                    </a:r>
                    <a:fld id="{E581019E-92C3-4EC2-987C-735C0B1F1E21}" type="CATEGORYNAME">
                      <a:rPr lang="en-US" baseline="0"/>
                      <a:pPr/>
                      <a:t>[CATEGORY NAME]</a:t>
                    </a:fld>
                    <a:r>
                      <a:rPr lang="en-US" baseline="0"/>
                      <a:t> </a:t>
                    </a:r>
                    <a:fld id="{0E52A402-30D9-4300-9E7D-435D8E66089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F4C23D8E-ACD9-4406-BB3B-421520D7517F}" type="CELLRANGE">
                      <a:rPr lang="en-US"/>
                      <a:pPr/>
                      <a:t>[CELLRANGE]</a:t>
                    </a:fld>
                    <a:r>
                      <a:rPr lang="en-US" baseline="0"/>
                      <a:t> </a:t>
                    </a:r>
                    <a:fld id="{66639B25-AE65-426C-9EC8-430F019FB3BD}" type="CATEGORYNAME">
                      <a:rPr lang="en-US" baseline="0"/>
                      <a:pPr/>
                      <a:t>[CATEGORY NAME]</a:t>
                    </a:fld>
                    <a:r>
                      <a:rPr lang="en-US" baseline="0"/>
                      <a:t> </a:t>
                    </a:r>
                    <a:fld id="{EE9EE32F-EA65-4E6A-8D1D-2F33DA7240E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15A114CE-69B4-4B84-97E6-00DF6EC4F8F1}" type="CELLRANGE">
                      <a:rPr lang="en-US"/>
                      <a:pPr/>
                      <a:t>[CELLRANGE]</a:t>
                    </a:fld>
                    <a:r>
                      <a:rPr lang="en-US" baseline="0"/>
                      <a:t> </a:t>
                    </a:r>
                    <a:fld id="{2F53FEEE-A759-443C-987B-B8BAF0F04003}" type="CATEGORYNAME">
                      <a:rPr lang="en-US" baseline="0"/>
                      <a:pPr/>
                      <a:t>[CATEGORY NAME]</a:t>
                    </a:fld>
                    <a:r>
                      <a:rPr lang="en-US" baseline="0"/>
                      <a:t> </a:t>
                    </a:r>
                    <a:fld id="{60D21DE2-D53F-4EB1-819A-6D16C02260C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18323D93-2A2B-463D-A460-51AF5DF7580C}" type="CELLRANGE">
                      <a:rPr lang="en-US"/>
                      <a:pPr/>
                      <a:t>[CELLRANGE]</a:t>
                    </a:fld>
                    <a:r>
                      <a:rPr lang="en-US" baseline="0"/>
                      <a:t> </a:t>
                    </a:r>
                    <a:fld id="{F5A02718-0FBA-4C96-9EEF-8F6C12D62CAF}" type="CATEGORYNAME">
                      <a:rPr lang="en-US" baseline="0"/>
                      <a:pPr/>
                      <a:t>[CATEGORY NAME]</a:t>
                    </a:fld>
                    <a:r>
                      <a:rPr lang="en-US" baseline="0"/>
                      <a:t> </a:t>
                    </a:r>
                    <a:fld id="{38EC3B21-5F81-4243-98B4-638E024EA3E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86083ED9-E5E6-466E-8EBB-76BCB882771F}" type="CELLRANGE">
                      <a:rPr lang="en-US"/>
                      <a:pPr/>
                      <a:t>[CELLRANGE]</a:t>
                    </a:fld>
                    <a:r>
                      <a:rPr lang="en-US" baseline="0"/>
                      <a:t> </a:t>
                    </a:r>
                    <a:fld id="{6CE70439-8E92-4880-BBBF-5E084C9F6F4E}" type="CATEGORYNAME">
                      <a:rPr lang="en-US" baseline="0"/>
                      <a:pPr/>
                      <a:t>[CATEGORY NAME]</a:t>
                    </a:fld>
                    <a:r>
                      <a:rPr lang="en-US" baseline="0"/>
                      <a:t> </a:t>
                    </a:r>
                    <a:fld id="{33019BBC-EAFB-4688-9131-22548DF9DEE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2E0DADCB-91AF-4B33-B3DD-ECC999675BA5}" type="CELLRANGE">
                      <a:rPr lang="en-US"/>
                      <a:pPr/>
                      <a:t>[CELLRANGE]</a:t>
                    </a:fld>
                    <a:r>
                      <a:rPr lang="en-US" baseline="0"/>
                      <a:t> </a:t>
                    </a:r>
                    <a:fld id="{DF07FD13-B0B9-4B1A-AA17-B870436D2261}" type="CATEGORYNAME">
                      <a:rPr lang="en-US" baseline="0"/>
                      <a:pPr/>
                      <a:t>[CATEGORY NAME]</a:t>
                    </a:fld>
                    <a:r>
                      <a:rPr lang="en-US" baseline="0"/>
                      <a:t> </a:t>
                    </a:r>
                    <a:fld id="{2B7F3BBB-CBEB-47D1-8A26-A3CAAC8FC3A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5B4CF6C8-B7AE-43DA-95AA-768442F6EA8C}" type="CELLRANGE">
                      <a:rPr lang="en-US"/>
                      <a:pPr/>
                      <a:t>[CELLRANGE]</a:t>
                    </a:fld>
                    <a:r>
                      <a:rPr lang="en-US" baseline="0"/>
                      <a:t> </a:t>
                    </a:r>
                    <a:fld id="{E0BB61F4-CEEC-4395-B5A7-627133FBBC5C}" type="CATEGORYNAME">
                      <a:rPr lang="en-US" baseline="0"/>
                      <a:pPr/>
                      <a:t>[CATEGORY NAME]</a:t>
                    </a:fld>
                    <a:r>
                      <a:rPr lang="en-US" baseline="0"/>
                      <a:t> </a:t>
                    </a:r>
                    <a:fld id="{A7B06B79-9CF5-4E8B-A493-BBAD3DC6372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11072EB6-247D-4933-83D9-F2934A2B19C4}" type="CELLRANGE">
                      <a:rPr lang="en-US"/>
                      <a:pPr/>
                      <a:t>[CELLRANGE]</a:t>
                    </a:fld>
                    <a:r>
                      <a:rPr lang="en-US" baseline="0"/>
                      <a:t> </a:t>
                    </a:r>
                    <a:fld id="{C28433B5-3C76-4422-8BA3-12B8905EEF6F}" type="CATEGORYNAME">
                      <a:rPr lang="en-US" baseline="0"/>
                      <a:pPr/>
                      <a:t>[CATEGORY NAME]</a:t>
                    </a:fld>
                    <a:r>
                      <a:rPr lang="en-US" baseline="0"/>
                      <a:t> </a:t>
                    </a:r>
                    <a:fld id="{D95BA203-8346-4EBA-A446-AC8B4845F66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Infects_0-14'!$B$43:$B$63</c:f>
              <c:strCache>
                <c:ptCount val="21"/>
                <c:pt idx="0">
                  <c:v>South Africa</c:v>
                </c:pt>
                <c:pt idx="1">
                  <c:v>Nigeria</c:v>
                </c:pt>
                <c:pt idx="2">
                  <c:v>Kenya</c:v>
                </c:pt>
                <c:pt idx="3">
                  <c:v>United Republic of Tanzania</c:v>
                </c:pt>
                <c:pt idx="4">
                  <c:v>Ethiopia</c:v>
                </c:pt>
                <c:pt idx="5">
                  <c:v>Zimbabwe</c:v>
                </c:pt>
                <c:pt idx="6">
                  <c:v>Malawi</c:v>
                </c:pt>
                <c:pt idx="7">
                  <c:v>India</c:v>
                </c:pt>
                <c:pt idx="8">
                  <c:v>Uganda</c:v>
                </c:pt>
                <c:pt idx="9">
                  <c:v>Zambia</c:v>
                </c:pt>
                <c:pt idx="10">
                  <c:v>Mozambique</c:v>
                </c:pt>
                <c:pt idx="11">
                  <c:v>Democratic Republic of the Congo</c:v>
                </c:pt>
                <c:pt idx="12">
                  <c:v>Côte d’Ivoire</c:v>
                </c:pt>
                <c:pt idx="13">
                  <c:v>Cameroon</c:v>
                </c:pt>
                <c:pt idx="14">
                  <c:v>Ghana</c:v>
                </c:pt>
                <c:pt idx="15">
                  <c:v>Rwanda</c:v>
                </c:pt>
                <c:pt idx="16">
                  <c:v>Haiti</c:v>
                </c:pt>
                <c:pt idx="17">
                  <c:v>Chad</c:v>
                </c:pt>
                <c:pt idx="18">
                  <c:v>Burkina Faso</c:v>
                </c:pt>
                <c:pt idx="19">
                  <c:v>Central African Republic</c:v>
                </c:pt>
                <c:pt idx="20">
                  <c:v>Rest of world</c:v>
                </c:pt>
              </c:strCache>
            </c:strRef>
          </c:cat>
          <c:val>
            <c:numRef>
              <c:f>'New Infects_0-14'!$C$43:$C$63</c:f>
              <c:numCache>
                <c:formatCode>General</c:formatCode>
                <c:ptCount val="21"/>
                <c:pt idx="0">
                  <c:v>78881</c:v>
                </c:pt>
                <c:pt idx="1">
                  <c:v>56037</c:v>
                </c:pt>
                <c:pt idx="2">
                  <c:v>39448</c:v>
                </c:pt>
                <c:pt idx="3">
                  <c:v>32374</c:v>
                </c:pt>
                <c:pt idx="4">
                  <c:v>31301</c:v>
                </c:pt>
                <c:pt idx="5">
                  <c:v>26111</c:v>
                </c:pt>
                <c:pt idx="6">
                  <c:v>24597</c:v>
                </c:pt>
                <c:pt idx="7">
                  <c:v>24422</c:v>
                </c:pt>
                <c:pt idx="8">
                  <c:v>24317</c:v>
                </c:pt>
                <c:pt idx="9">
                  <c:v>22893</c:v>
                </c:pt>
                <c:pt idx="10">
                  <c:v>17278</c:v>
                </c:pt>
                <c:pt idx="11">
                  <c:v>12524</c:v>
                </c:pt>
                <c:pt idx="12">
                  <c:v>9332</c:v>
                </c:pt>
                <c:pt idx="13">
                  <c:v>9284</c:v>
                </c:pt>
                <c:pt idx="14">
                  <c:v>5444</c:v>
                </c:pt>
                <c:pt idx="15">
                  <c:v>4846</c:v>
                </c:pt>
                <c:pt idx="16">
                  <c:v>4099</c:v>
                </c:pt>
                <c:pt idx="17">
                  <c:v>4021</c:v>
                </c:pt>
                <c:pt idx="18">
                  <c:v>3682</c:v>
                </c:pt>
                <c:pt idx="19">
                  <c:v>3633</c:v>
                </c:pt>
                <c:pt idx="20">
                  <c:v>55326.311099999999</c:v>
                </c:pt>
              </c:numCache>
            </c:numRef>
          </c:val>
          <c:extLst>
            <c:ext xmlns:c15="http://schemas.microsoft.com/office/drawing/2012/chart" uri="{02D57815-91ED-43cb-92C2-25804820EDAC}">
              <c15:datalabelsRange>
                <c15:f>'New Infects_0-14'!$D$43:$D$63</c15:f>
                <c15:dlblRangeCache>
                  <c:ptCount val="21"/>
                  <c:pt idx="0">
                    <c:v> 79,000 </c:v>
                  </c:pt>
                  <c:pt idx="1">
                    <c:v> 56,000 </c:v>
                  </c:pt>
                  <c:pt idx="2">
                    <c:v> 39,000 </c:v>
                  </c:pt>
                  <c:pt idx="3">
                    <c:v> 32,000 </c:v>
                  </c:pt>
                  <c:pt idx="5">
                    <c:v> 26,000 </c:v>
                  </c:pt>
                  <c:pt idx="6">
                    <c:v> 25,000 </c:v>
                  </c:pt>
                  <c:pt idx="8">
                    <c:v> 24,000 </c:v>
                  </c:pt>
                  <c:pt idx="9">
                    <c:v> 23,000 </c:v>
                  </c:pt>
                  <c:pt idx="10">
                    <c:v> 17,000 </c:v>
                  </c:pt>
                  <c:pt idx="11">
                    <c:v> 13,000 </c:v>
                  </c:pt>
                  <c:pt idx="12">
                    <c:v> 9,300 </c:v>
                  </c:pt>
                  <c:pt idx="13">
                    <c:v> 9,300 </c:v>
                  </c:pt>
                  <c:pt idx="14">
                    <c:v> 5,400 </c:v>
                  </c:pt>
                  <c:pt idx="15">
                    <c:v> 4,800 </c:v>
                  </c:pt>
                  <c:pt idx="16">
                    <c:v> 4,100 </c:v>
                  </c:pt>
                  <c:pt idx="17">
                    <c:v> 4,000 </c:v>
                  </c:pt>
                  <c:pt idx="18">
                    <c:v> 3,700 </c:v>
                  </c:pt>
                  <c:pt idx="19">
                    <c:v> 3,600 </c:v>
                  </c:pt>
                  <c:pt idx="20">
                    <c:v> 55,000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196712824690016"/>
          <c:y val="0.372544330315836"/>
          <c:w val="0.52836390623585849"/>
          <c:h val="0.56332907776299557"/>
        </c:manualLayout>
      </c:layout>
      <c:pieChart>
        <c:varyColors val="1"/>
        <c:ser>
          <c:idx val="0"/>
          <c:order val="0"/>
          <c:tx>
            <c:strRef>
              <c:f>'New Infections_0-14_All reg'!$B$38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A9A8D200-B758-49F7-9A33-F147E6391E63}" type="CELLRANGE">
                      <a:rPr lang="en-US"/>
                      <a:pPr/>
                      <a:t>[CELLRANGE]</a:t>
                    </a:fld>
                    <a:r>
                      <a:rPr lang="en-US" baseline="0"/>
                      <a:t> </a:t>
                    </a:r>
                    <a:fld id="{D2F63D7F-7EBA-445D-AC6B-D9DD357F50E3}" type="CATEGORYNAME">
                      <a:rPr lang="en-US" baseline="0"/>
                      <a:pPr/>
                      <a:t>[CATEGORY NAME]</a:t>
                    </a:fld>
                    <a:r>
                      <a:rPr lang="en-US" baseline="0"/>
                      <a:t> </a:t>
                    </a:r>
                    <a:fld id="{3C001DCB-6271-4FB9-95B8-B367E566F9F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F808DBB5-2560-46CF-8596-488575BC2D5D}" type="CELLRANGE">
                      <a:rPr lang="en-US"/>
                      <a:pPr/>
                      <a:t>[CELLRANGE]</a:t>
                    </a:fld>
                    <a:r>
                      <a:rPr lang="en-US" baseline="0"/>
                      <a:t> </a:t>
                    </a:r>
                    <a:fld id="{C5B5C23E-8662-45B9-9695-F60BF7EC51AA}" type="CATEGORYNAME">
                      <a:rPr lang="en-US" baseline="0"/>
                      <a:pPr/>
                      <a:t>[CATEGORY NAME]</a:t>
                    </a:fld>
                    <a:r>
                      <a:rPr lang="en-US" baseline="0"/>
                      <a:t> </a:t>
                    </a:r>
                    <a:fld id="{CE9C3058-2411-47FE-A906-AC6EF7B17F3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manualLayout>
                  <c:x val="-7.2652583944248353E-2"/>
                  <c:y val="5.1174609977673306E-2"/>
                </c:manualLayout>
              </c:layout>
              <c:tx>
                <c:rich>
                  <a:bodyPr/>
                  <a:lstStyle/>
                  <a:p>
                    <a:fld id="{956774BD-690F-4B7A-A95D-1E60C6BA016A}" type="CELLRANGE">
                      <a:rPr lang="en-US" baseline="0"/>
                      <a:pPr/>
                      <a:t>[CELLRANGE]</a:t>
                    </a:fld>
                    <a:r>
                      <a:rPr lang="en-US" baseline="0"/>
                      <a:t> </a:t>
                    </a:r>
                    <a:fld id="{01F09170-AFB6-4991-8D63-4D748885BB58}" type="CATEGORYNAME">
                      <a:rPr lang="en-US" baseline="0"/>
                      <a:pPr/>
                      <a:t>[CATEGORY NAME]</a:t>
                    </a:fld>
                    <a:r>
                      <a:rPr lang="en-US" baseline="0"/>
                      <a:t> </a:t>
                    </a:r>
                    <a:fld id="{6E604676-ED45-4B7F-9D85-F8128A0469C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manualLayout>
                  <c:x val="-5.7672621956738182E-2"/>
                  <c:y val="2.4144662012557973E-2"/>
                </c:manualLayout>
              </c:layout>
              <c:tx>
                <c:rich>
                  <a:bodyPr/>
                  <a:lstStyle/>
                  <a:p>
                    <a:fld id="{3ECF714A-21F1-4AB4-A835-B863A061979C}" type="CELLRANGE">
                      <a:rPr lang="en-US" baseline="0"/>
                      <a:pPr/>
                      <a:t>[CELLRANGE]</a:t>
                    </a:fld>
                    <a:r>
                      <a:rPr lang="en-US" baseline="0"/>
                      <a:t> </a:t>
                    </a:r>
                    <a:fld id="{3A990766-A175-4921-A738-47F091CC238E}" type="CATEGORYNAME">
                      <a:rPr lang="en-US" baseline="0"/>
                      <a:pPr/>
                      <a:t>[CATEGORY NAME]</a:t>
                    </a:fld>
                    <a:r>
                      <a:rPr lang="en-US" baseline="0"/>
                      <a:t> </a:t>
                    </a:r>
                    <a:fld id="{D662D070-9D8E-4A3E-96D0-EEB2F332E59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6463A960-C003-49B9-9B56-C9F4E642636C}" type="CELLRANGE">
                      <a:rPr lang="en-US"/>
                      <a:pPr/>
                      <a:t>[CELLRANGE]</a:t>
                    </a:fld>
                    <a:r>
                      <a:rPr lang="en-US" baseline="0"/>
                      <a:t> </a:t>
                    </a:r>
                    <a:fld id="{E58D9935-422A-4E3D-B4F7-7169B5DFFD9D}" type="CATEGORYNAME">
                      <a:rPr lang="en-US" baseline="0"/>
                      <a:pPr/>
                      <a:t>[CATEGORY NAME]</a:t>
                    </a:fld>
                    <a:r>
                      <a:rPr lang="en-US" baseline="0"/>
                      <a:t> </a:t>
                    </a:r>
                    <a:fld id="{C5B55890-AB15-4A05-AE17-F551D74BEC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9676F633-7CD3-440B-A51F-9BED7F7623A6}" type="CELLRANGE">
                      <a:rPr lang="en-US"/>
                      <a:pPr/>
                      <a:t>[CELLRANGE]</a:t>
                    </a:fld>
                    <a:r>
                      <a:rPr lang="en-US" baseline="0"/>
                      <a:t> </a:t>
                    </a:r>
                    <a:fld id="{C60316DE-E57F-4379-AE53-D6CA4D763722}" type="CATEGORYNAME">
                      <a:rPr lang="en-US" baseline="0"/>
                      <a:pPr/>
                      <a:t>[CATEGORY NAME]</a:t>
                    </a:fld>
                    <a:r>
                      <a:rPr lang="en-US" baseline="0"/>
                      <a:t> </a:t>
                    </a:r>
                    <a:fld id="{FFF39750-8B98-4647-A8D8-95C6CF327FF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41204B32-EF0C-4623-BAAF-0E0030697FCC}" type="CELLRANGE">
                      <a:rPr lang="en-US"/>
                      <a:pPr/>
                      <a:t>[CELLRANGE]</a:t>
                    </a:fld>
                    <a:r>
                      <a:rPr lang="en-US" baseline="0"/>
                      <a:t> </a:t>
                    </a:r>
                    <a:fld id="{3C48AA18-4EBB-4CF2-B3F1-D6767C077EE3}" type="CATEGORYNAME">
                      <a:rPr lang="en-US" baseline="0"/>
                      <a:pPr/>
                      <a:t>[CATEGORY NAME]</a:t>
                    </a:fld>
                    <a:r>
                      <a:rPr lang="en-US" baseline="0"/>
                      <a:t> </a:t>
                    </a:r>
                    <a:fld id="{26CA9240-50CE-492F-A727-3A37690F7C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6841198298488544"/>
                  <c:y val="1.2825843318535847E-2"/>
                </c:manualLayout>
              </c:layout>
              <c:tx>
                <c:rich>
                  <a:bodyPr/>
                  <a:lstStyle/>
                  <a:p>
                    <a:fld id="{E7E53B46-1924-467A-B6CB-1B683997A85B}" type="CELLRANGE">
                      <a:rPr lang="en-US"/>
                      <a:pPr/>
                      <a:t>[CELLRANGE]</a:t>
                    </a:fld>
                    <a:r>
                      <a:rPr lang="en-US" baseline="0"/>
                      <a:t> </a:t>
                    </a:r>
                    <a:fld id="{95290162-84C8-4CF9-9D9D-EAA0851C57F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Infections_0-14_All reg'!$A$39:$A$46</c:f>
              <c:strCache>
                <c:ptCount val="8"/>
                <c:pt idx="0">
                  <c:v>Western and Central Africa</c:v>
                </c:pt>
                <c:pt idx="1">
                  <c:v>Eastern and Southern Africa</c:v>
                </c:pt>
                <c:pt idx="2">
                  <c:v>South Asia</c:v>
                </c:pt>
                <c:pt idx="3">
                  <c:v>East Asia and the Pacific</c:v>
                </c:pt>
                <c:pt idx="4">
                  <c:v>Latin America and the Caribbean</c:v>
                </c:pt>
                <c:pt idx="5">
                  <c:v>Middle East and North Africa</c:v>
                </c:pt>
                <c:pt idx="6">
                  <c:v>CEE/CIS</c:v>
                </c:pt>
                <c:pt idx="7">
                  <c:v>Rest of World</c:v>
                </c:pt>
              </c:strCache>
            </c:strRef>
          </c:cat>
          <c:val>
            <c:numRef>
              <c:f>'New Infections_0-14_All reg'!$B$39:$B$46</c:f>
              <c:numCache>
                <c:formatCode>General</c:formatCode>
                <c:ptCount val="8"/>
                <c:pt idx="0">
                  <c:v>65244</c:v>
                </c:pt>
                <c:pt idx="1">
                  <c:v>56672.6126</c:v>
                </c:pt>
                <c:pt idx="2">
                  <c:v>11482.143099999999</c:v>
                </c:pt>
                <c:pt idx="3">
                  <c:v>7559.2217000000001</c:v>
                </c:pt>
                <c:pt idx="4">
                  <c:v>2126.5886999999998</c:v>
                </c:pt>
                <c:pt idx="5">
                  <c:v>1477</c:v>
                </c:pt>
                <c:pt idx="6">
                  <c:v>913.95979999999997</c:v>
                </c:pt>
                <c:pt idx="7">
                  <c:v>456.00580000000002</c:v>
                </c:pt>
              </c:numCache>
            </c:numRef>
          </c:val>
          <c:extLst>
            <c:ext xmlns:c15="http://schemas.microsoft.com/office/drawing/2012/chart" uri="{02D57815-91ED-43cb-92C2-25804820EDAC}">
              <c15:datalabelsRange>
                <c15:f>'New Infections_0-14_All reg'!$C$39:$C$46</c15:f>
                <c15:dlblRangeCache>
                  <c:ptCount val="8"/>
                  <c:pt idx="0">
                    <c:v> 65,000 </c:v>
                  </c:pt>
                  <c:pt idx="1">
                    <c:v> 57,000 </c:v>
                  </c:pt>
                  <c:pt idx="2">
                    <c:v> 11,000 </c:v>
                  </c:pt>
                  <c:pt idx="3">
                    <c:v> 7,600 </c:v>
                  </c:pt>
                  <c:pt idx="4">
                    <c:v> 2,100 </c:v>
                  </c:pt>
                  <c:pt idx="5">
                    <c:v> 1,500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Eastern and Southern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77172594804964"/>
          <c:y val="0.41764236256872589"/>
          <c:w val="0.52836390623585849"/>
          <c:h val="0.56332907776299557"/>
        </c:manualLayout>
      </c:layout>
      <c:pieChart>
        <c:varyColors val="1"/>
        <c:ser>
          <c:idx val="0"/>
          <c:order val="0"/>
          <c:tx>
            <c:strRef>
              <c:f>'New Infections_0-14_ESAR'!$B$38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FF6B96B-C892-4C1B-89C1-AF8CD8AAB190}" type="CELLRANGE">
                      <a:rPr lang="en-US"/>
                      <a:pPr/>
                      <a:t>[CELLRANGE]</a:t>
                    </a:fld>
                    <a:r>
                      <a:rPr lang="en-US" baseline="0"/>
                      <a:t> </a:t>
                    </a:r>
                    <a:fld id="{BD70B9F6-95F1-434B-82C3-9A2E6D4685AA}" type="CATEGORYNAME">
                      <a:rPr lang="en-US" baseline="0"/>
                      <a:pPr/>
                      <a:t>[CATEGORY NAME]</a:t>
                    </a:fld>
                    <a:r>
                      <a:rPr lang="en-US" baseline="0"/>
                      <a:t> </a:t>
                    </a:r>
                    <a:fld id="{42A3A9CA-3A9F-4D55-A32A-C134E87F3AB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8202F7E8-B018-4399-96E8-4BAFF4EF10E7}" type="CELLRANGE">
                      <a:rPr lang="en-US"/>
                      <a:pPr/>
                      <a:t>[CELLRANGE]</a:t>
                    </a:fld>
                    <a:r>
                      <a:rPr lang="en-US" baseline="0"/>
                      <a:t> </a:t>
                    </a:r>
                    <a:fld id="{52C9A7AD-3515-4026-A06F-2C627045C08B}" type="CATEGORYNAME">
                      <a:rPr lang="en-US" baseline="0"/>
                      <a:pPr/>
                      <a:t>[CATEGORY NAME]</a:t>
                    </a:fld>
                    <a:r>
                      <a:rPr lang="en-US" baseline="0"/>
                      <a:t> </a:t>
                    </a:r>
                    <a:fld id="{CEEFA17D-D459-4737-B277-ABCC7BAB930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1C808669-4381-4CE2-A15F-79FD64CC8E62}" type="CELLRANGE">
                      <a:rPr lang="en-US"/>
                      <a:pPr/>
                      <a:t>[CELLRANGE]</a:t>
                    </a:fld>
                    <a:r>
                      <a:rPr lang="en-US" baseline="0"/>
                      <a:t> </a:t>
                    </a:r>
                    <a:fld id="{C209C033-1908-4083-A660-E245C0006AF1}" type="CATEGORYNAME">
                      <a:rPr lang="en-US" baseline="0"/>
                      <a:pPr/>
                      <a:t>[CATEGORY NAME]</a:t>
                    </a:fld>
                    <a:r>
                      <a:rPr lang="en-US" baseline="0"/>
                      <a:t> </a:t>
                    </a:r>
                    <a:fld id="{8189A73E-E5F2-4FF6-8DCF-6660DA0BC602}"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D62FAFD1-88CE-4B72-9028-8F8F28A15342}" type="CELLRANGE">
                      <a:rPr lang="en-US"/>
                      <a:pPr/>
                      <a:t>[CELLRANGE]</a:t>
                    </a:fld>
                    <a:r>
                      <a:rPr lang="en-US" baseline="0"/>
                      <a:t> </a:t>
                    </a:r>
                    <a:fld id="{D345D541-CAE4-419C-AE52-5A7813115EA6}" type="CATEGORYNAME">
                      <a:rPr lang="en-US" baseline="0"/>
                      <a:pPr/>
                      <a:t>[CATEGORY NAME]</a:t>
                    </a:fld>
                    <a:r>
                      <a:rPr lang="en-US" baseline="0"/>
                      <a:t> </a:t>
                    </a:r>
                    <a:fld id="{B3C0AA50-DB31-4A2D-900C-53CFFC70FE2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manualLayout>
                  <c:x val="1.6310111263629055E-2"/>
                  <c:y val="-1.7764103726136543E-2"/>
                </c:manualLayout>
              </c:layout>
              <c:tx>
                <c:rich>
                  <a:bodyPr/>
                  <a:lstStyle/>
                  <a:p>
                    <a:fld id="{BC82CE67-7EA4-4F20-9A30-40D61F7296A2}" type="CELLRANGE">
                      <a:rPr lang="en-US" baseline="0"/>
                      <a:pPr/>
                      <a:t>[CELLRANGE]</a:t>
                    </a:fld>
                    <a:r>
                      <a:rPr lang="en-US" baseline="0"/>
                      <a:t> </a:t>
                    </a:r>
                    <a:fld id="{E4F15F53-80F6-4696-8106-3B76C7AFE001}" type="CATEGORYNAME">
                      <a:rPr lang="en-US" baseline="0"/>
                      <a:pPr/>
                      <a:t>[CATEGORY NAME]</a:t>
                    </a:fld>
                    <a:r>
                      <a:rPr lang="en-US" baseline="0"/>
                      <a:t> </a:t>
                    </a:r>
                    <a:fld id="{3527E78B-480B-4F6F-B3CE-23108074FBF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B2EFC099-F2EA-4E72-AFC5-CDC3B73EE6E9}" type="CELLRANGE">
                      <a:rPr lang="en-US"/>
                      <a:pPr/>
                      <a:t>[CELLRANGE]</a:t>
                    </a:fld>
                    <a:r>
                      <a:rPr lang="en-US" baseline="0"/>
                      <a:t> </a:t>
                    </a:r>
                    <a:fld id="{4303866F-6E32-485D-AF08-0D868801C0EA}" type="CATEGORYNAME">
                      <a:rPr lang="en-US" baseline="0"/>
                      <a:pPr/>
                      <a:t>[CATEGORY NAME]</a:t>
                    </a:fld>
                    <a:r>
                      <a:rPr lang="en-US" baseline="0"/>
                      <a:t> </a:t>
                    </a:r>
                    <a:fld id="{0C687133-A346-4E48-8CD7-CF4ABA2184C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640D6A3B-D2BE-4D93-9C0E-A03E9683AC63}" type="CELLRANGE">
                      <a:rPr lang="en-US"/>
                      <a:pPr/>
                      <a:t>[CELLRANGE]</a:t>
                    </a:fld>
                    <a:r>
                      <a:rPr lang="en-US" baseline="0"/>
                      <a:t> </a:t>
                    </a:r>
                    <a:fld id="{0604A807-B0FA-4997-A5E3-8D79537DCAED}" type="CATEGORYNAME">
                      <a:rPr lang="en-US" baseline="0"/>
                      <a:pPr/>
                      <a:t>[CATEGORY NAME]</a:t>
                    </a:fld>
                    <a:r>
                      <a:rPr lang="en-US" baseline="0"/>
                      <a:t> </a:t>
                    </a:r>
                    <a:fld id="{E70B856D-EB77-4334-8EAE-E9B1206EE08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F6ECAF1B-88F4-4761-95C4-DEE0DEC1207B}" type="CELLRANGE">
                      <a:rPr lang="en-US"/>
                      <a:pPr/>
                      <a:t>[CELLRANGE]</a:t>
                    </a:fld>
                    <a:r>
                      <a:rPr lang="en-US" baseline="0"/>
                      <a:t> </a:t>
                    </a:r>
                    <a:fld id="{D03D1706-4A0A-4560-A9BD-A8A7843FA28C}" type="CATEGORYNAME">
                      <a:rPr lang="en-US" baseline="0"/>
                      <a:pPr/>
                      <a:t>[CATEGORY NAME]</a:t>
                    </a:fld>
                    <a:r>
                      <a:rPr lang="en-US" baseline="0"/>
                      <a:t> </a:t>
                    </a:r>
                    <a:fld id="{1592A627-7224-43B5-97C3-432E545F472E}"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7D9EF141-C99C-4FD4-A048-475EEA83BD1E}" type="CELLRANGE">
                      <a:rPr lang="en-US"/>
                      <a:pPr/>
                      <a:t>[CELLRANGE]</a:t>
                    </a:fld>
                    <a:r>
                      <a:rPr lang="en-US" baseline="0"/>
                      <a:t> </a:t>
                    </a:r>
                    <a:fld id="{4FA822BD-96F5-4934-B5EE-B4DCC0AD104C}" type="CATEGORYNAME">
                      <a:rPr lang="en-US" baseline="0"/>
                      <a:pPr/>
                      <a:t>[CATEGORY NAME]</a:t>
                    </a:fld>
                    <a:r>
                      <a:rPr lang="en-US" baseline="0"/>
                      <a:t> </a:t>
                    </a:r>
                    <a:fld id="{C3921A55-94F5-4DB8-9823-E622DADF233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7539EE7F-6335-4B79-AA35-4202736CB53E}" type="CELLRANGE">
                      <a:rPr lang="en-US"/>
                      <a:pPr/>
                      <a:t>[CELLRANGE]</a:t>
                    </a:fld>
                    <a:r>
                      <a:rPr lang="en-US" baseline="0"/>
                      <a:t> </a:t>
                    </a:r>
                    <a:fld id="{DD3D8D9C-D92B-4BCE-8C85-DCD95F046413}" type="CATEGORYNAME">
                      <a:rPr lang="en-US" baseline="0"/>
                      <a:pPr/>
                      <a:t>[CATEGORY NAME]</a:t>
                    </a:fld>
                    <a:r>
                      <a:rPr lang="en-US" baseline="0"/>
                      <a:t> </a:t>
                    </a:r>
                    <a:fld id="{E84F3543-BCBD-48F2-8911-7C75DC82438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485F3536-FCB2-4B24-834B-AAE6A5A6E250}" type="CELLRANGE">
                      <a:rPr lang="en-US"/>
                      <a:pPr/>
                      <a:t>[CELLRANGE]</a:t>
                    </a:fld>
                    <a:r>
                      <a:rPr lang="en-US" baseline="0"/>
                      <a:t> </a:t>
                    </a:r>
                    <a:fld id="{86A14030-18D2-4E96-97C6-E3E4C1E0D01B}" type="CATEGORYNAME">
                      <a:rPr lang="en-US" baseline="0"/>
                      <a:pPr/>
                      <a:t>[CATEGORY NAME]</a:t>
                    </a:fld>
                    <a:r>
                      <a:rPr lang="en-US" baseline="0"/>
                      <a:t> </a:t>
                    </a:r>
                    <a:fld id="{81BD74EC-BF44-4D23-BEF5-90B8F6738F55}"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5B87B8F8-5134-4E9E-A5CE-71BBC3535072}" type="CELLRANGE">
                      <a:rPr lang="en-US"/>
                      <a:pPr/>
                      <a:t>[CELLRANGE]</a:t>
                    </a:fld>
                    <a:r>
                      <a:rPr lang="en-US" baseline="0"/>
                      <a:t> </a:t>
                    </a:r>
                    <a:fld id="{8D23B631-C325-49BA-9C26-71A37C1BFAB3}" type="CATEGORYNAME">
                      <a:rPr lang="en-US" baseline="0"/>
                      <a:pPr/>
                      <a:t>[CATEGORY NAME]</a:t>
                    </a:fld>
                    <a:r>
                      <a:rPr lang="en-US" baseline="0"/>
                      <a:t> </a:t>
                    </a:r>
                    <a:fld id="{FA47D1C1-1588-489F-A1BC-B98264EA895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manualLayout>
                  <c:x val="-5.0279772196101136E-2"/>
                  <c:y val="-5.6983692698229942E-2"/>
                </c:manualLayout>
              </c:layout>
              <c:tx>
                <c:rich>
                  <a:bodyPr/>
                  <a:lstStyle/>
                  <a:p>
                    <a:fld id="{C8ABFE9A-7C13-4DD5-B75F-5F1BE11AE1E6}" type="CELLRANGE">
                      <a:rPr lang="en-US" baseline="0"/>
                      <a:pPr/>
                      <a:t>[CELLRANGE]</a:t>
                    </a:fld>
                    <a:r>
                      <a:rPr lang="en-US" baseline="0"/>
                      <a:t> </a:t>
                    </a:r>
                    <a:fld id="{4FD84F7E-8A72-4A78-8B42-B7D56F651D44}" type="CATEGORYNAME">
                      <a:rPr lang="en-US" baseline="0"/>
                      <a:pPr/>
                      <a:t>[CATEGORY NAME]</a:t>
                    </a:fld>
                    <a:r>
                      <a:rPr lang="en-US" baseline="0"/>
                      <a:t> </a:t>
                    </a:r>
                    <a:fld id="{DFAA65CF-A302-4946-94B3-62931E1389F0}"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3"/>
              <c:layout/>
              <c:tx>
                <c:rich>
                  <a:bodyPr/>
                  <a:lstStyle/>
                  <a:p>
                    <a:fld id="{BC6A159F-3D50-4586-BC5F-26E92F84EB68}" type="CELLRANGE">
                      <a:rPr lang="en-US"/>
                      <a:pPr/>
                      <a:t>[CELLRANGE]</a:t>
                    </a:fld>
                    <a:r>
                      <a:rPr lang="en-US" baseline="0"/>
                      <a:t> </a:t>
                    </a:r>
                    <a:fld id="{2697029F-FE25-40BC-BE07-697BD1FE4DA0}" type="CATEGORYNAME">
                      <a:rPr lang="en-US" baseline="0"/>
                      <a:pPr/>
                      <a:t>[CATEGORY NAME]</a:t>
                    </a:fld>
                    <a:r>
                      <a:rPr lang="en-US" baseline="0"/>
                      <a:t> </a:t>
                    </a:r>
                    <a:fld id="{0D8006EC-581A-4604-AAB0-64F42EF8CCE1}"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6503AF12-35A8-46EE-AD9B-A00B95F11ADF}" type="CELLRANGE">
                      <a:rPr lang="en-US"/>
                      <a:pPr/>
                      <a:t>[CELLRANGE]</a:t>
                    </a:fld>
                    <a:r>
                      <a:rPr lang="en-US" baseline="0"/>
                      <a:t> </a:t>
                    </a:r>
                    <a:fld id="{EBEAD7DB-10DC-455B-936E-31BA3FAC5B1B}" type="CATEGORYNAME">
                      <a:rPr lang="en-US" baseline="0"/>
                      <a:pPr/>
                      <a:t>[CATEGORY NAME]</a:t>
                    </a:fld>
                    <a:r>
                      <a:rPr lang="en-US" baseline="0"/>
                      <a:t> </a:t>
                    </a:r>
                    <a:fld id="{418E66B2-8600-4ED4-8C96-0A182DB2FC29}"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4D139093-2BDA-490E-82B1-4AACFCE2EA20}" type="CELLRANGE">
                      <a:rPr lang="en-US"/>
                      <a:pPr/>
                      <a:t>[CELLRANGE]</a:t>
                    </a:fld>
                    <a:r>
                      <a:rPr lang="en-US" baseline="0"/>
                      <a:t> </a:t>
                    </a:r>
                    <a:fld id="{F11F2F4D-CA3D-4CAD-BD52-8A80194233FB}" type="CATEGORYNAME">
                      <a:rPr lang="en-US" baseline="0"/>
                      <a:pPr/>
                      <a:t>[CATEGORY NAME]</a:t>
                    </a:fld>
                    <a:r>
                      <a:rPr lang="en-US" baseline="0"/>
                      <a:t> </a:t>
                    </a:r>
                    <a:fld id="{6B7691F7-259F-4721-9BF1-2F220EB3E9FC}"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manualLayout>
                  <c:x val="0.15082491238792092"/>
                  <c:y val="-0.15323244679955231"/>
                </c:manualLayout>
              </c:layout>
              <c:tx>
                <c:rich>
                  <a:bodyPr/>
                  <a:lstStyle/>
                  <a:p>
                    <a:fld id="{656D91EC-405C-4314-A795-5E7435DA566A}" type="CELLRANGE">
                      <a:rPr lang="en-US" baseline="0"/>
                      <a:pPr/>
                      <a:t>[CELLRANGE]</a:t>
                    </a:fld>
                    <a:r>
                      <a:rPr lang="en-US" baseline="0"/>
                      <a:t> </a:t>
                    </a:r>
                    <a:fld id="{C6E5F2D4-C51E-40E8-902B-23C2A6E55DF1}" type="CATEGORYNAME">
                      <a:rPr lang="en-US" baseline="0"/>
                      <a:pPr/>
                      <a:t>[CATEGORY NAME]</a:t>
                    </a:fld>
                    <a:r>
                      <a:rPr lang="en-US" baseline="0"/>
                      <a:t> </a:t>
                    </a:r>
                    <a:fld id="{3F430BC3-18ED-41C2-96D7-7D9597AC6884}"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7"/>
              <c:layout/>
              <c:tx>
                <c:rich>
                  <a:bodyPr/>
                  <a:lstStyle/>
                  <a:p>
                    <a:fld id="{34FBB574-A153-456D-B34D-98328B158D03}" type="CELLRANGE">
                      <a:rPr lang="en-US"/>
                      <a:pPr/>
                      <a:t>[CELLRANGE]</a:t>
                    </a:fld>
                    <a:r>
                      <a:rPr lang="en-US" baseline="0"/>
                      <a:t> </a:t>
                    </a:r>
                    <a:fld id="{36C07348-E1F9-4322-A522-4A7D37A867FA}" type="CATEGORYNAME">
                      <a:rPr lang="en-US" baseline="0"/>
                      <a:pPr/>
                      <a:t>[CATEGORY NAME]</a:t>
                    </a:fld>
                    <a:r>
                      <a:rPr lang="en-US" baseline="0"/>
                      <a:t> </a:t>
                    </a:r>
                    <a:fld id="{0B8DF9C9-0491-4751-973C-7FF3A3DF5067}"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manualLayout>
                  <c:x val="0.24732114943755273"/>
                  <c:y val="-0.10086964110462793"/>
                </c:manualLayout>
              </c:layout>
              <c:tx>
                <c:rich>
                  <a:bodyPr/>
                  <a:lstStyle/>
                  <a:p>
                    <a:fld id="{8EC7A76E-39FE-4D17-A223-56E17151C3A2}" type="CELLRANGE">
                      <a:rPr lang="en-US" baseline="0"/>
                      <a:pPr/>
                      <a:t>[CELLRANGE]</a:t>
                    </a:fld>
                    <a:r>
                      <a:rPr lang="en-US" baseline="0"/>
                      <a:t> </a:t>
                    </a:r>
                    <a:fld id="{B75A9C7B-1A42-4954-B464-6A011B92EC77}" type="CATEGORYNAME">
                      <a:rPr lang="en-US" baseline="0"/>
                      <a:pPr/>
                      <a:t>[CATEGORY NAME]</a:t>
                    </a:fld>
                    <a:r>
                      <a:rPr lang="en-US" baseline="0"/>
                      <a:t> </a:t>
                    </a:r>
                    <a:fld id="{D8E901E5-760B-4805-BF00-165DD9A8A866}"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9"/>
              <c:layout>
                <c:manualLayout>
                  <c:x val="0.22064420287522538"/>
                  <c:y val="-3.3659244606464432E-2"/>
                </c:manualLayout>
              </c:layout>
              <c:tx>
                <c:rich>
                  <a:bodyPr/>
                  <a:lstStyle/>
                  <a:p>
                    <a:fld id="{40FBDC5A-C749-4384-B810-7F19ABFDFB4F}" type="CELLRANGE">
                      <a:rPr lang="en-US"/>
                      <a:pPr/>
                      <a:t>[CELLRANGE]</a:t>
                    </a:fld>
                    <a:r>
                      <a:rPr lang="en-US" baseline="0"/>
                      <a:t> </a:t>
                    </a:r>
                    <a:fld id="{0D0E6D11-AEB5-47A6-B347-437C0A6481DF}"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0"/>
              <c:layout>
                <c:manualLayout>
                  <c:x val="0.22846267055932834"/>
                  <c:y val="8.6399149956441386E-3"/>
                </c:manualLayout>
              </c:layout>
              <c:tx>
                <c:rich>
                  <a:bodyPr/>
                  <a:lstStyle/>
                  <a:p>
                    <a:fld id="{09CF1563-F517-4E13-BB27-FE73E71D7379}" type="CELLRANGE">
                      <a:rPr lang="en-US"/>
                      <a:pPr/>
                      <a:t>[CELLRANGE]</a:t>
                    </a:fld>
                    <a:r>
                      <a:rPr lang="en-US" baseline="0"/>
                      <a:t> </a:t>
                    </a:r>
                    <a:fld id="{4D634549-6050-4988-9E93-02D7C9E5BF37}" type="CATEGORYNAME">
                      <a:rPr lang="en-US" baseline="0"/>
                      <a:pPr/>
                      <a:t>[CATEGORY NAME]</a:t>
                    </a:fld>
                    <a:r>
                      <a:rPr lang="en-US" baseline="0"/>
                      <a:t> &lt;1%</a:t>
                    </a:r>
                  </a:p>
                </c:rich>
              </c:tx>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Infections_0-14_ESAR'!$A$39:$A$59</c:f>
              <c:strCache>
                <c:ptCount val="21"/>
                <c:pt idx="0">
                  <c:v>Kenya</c:v>
                </c:pt>
                <c:pt idx="1">
                  <c:v>Mozambique</c:v>
                </c:pt>
                <c:pt idx="2">
                  <c:v>United Republic of Tanzania</c:v>
                </c:pt>
                <c:pt idx="3">
                  <c:v>South Africa</c:v>
                </c:pt>
                <c:pt idx="4">
                  <c:v>Zimbabwe</c:v>
                </c:pt>
                <c:pt idx="5">
                  <c:v>Malawi</c:v>
                </c:pt>
                <c:pt idx="6">
                  <c:v>Zambia</c:v>
                </c:pt>
                <c:pt idx="7">
                  <c:v>Angola</c:v>
                </c:pt>
                <c:pt idx="8">
                  <c:v>Uganda</c:v>
                </c:pt>
                <c:pt idx="9">
                  <c:v>Ethiopia</c:v>
                </c:pt>
                <c:pt idx="10">
                  <c:v>South Sudan</c:v>
                </c:pt>
                <c:pt idx="11">
                  <c:v>Lesotho</c:v>
                </c:pt>
                <c:pt idx="12">
                  <c:v>Madagascar</c:v>
                </c:pt>
                <c:pt idx="13">
                  <c:v>Somalia</c:v>
                </c:pt>
                <c:pt idx="14">
                  <c:v>Namibia</c:v>
                </c:pt>
                <c:pt idx="15">
                  <c:v>Swaziland</c:v>
                </c:pt>
                <c:pt idx="16">
                  <c:v>Botswana</c:v>
                </c:pt>
                <c:pt idx="17">
                  <c:v>Rwanda</c:v>
                </c:pt>
                <c:pt idx="18">
                  <c:v>Burundi</c:v>
                </c:pt>
                <c:pt idx="19">
                  <c:v>Eritrea</c:v>
                </c:pt>
                <c:pt idx="20">
                  <c:v>Mauritius</c:v>
                </c:pt>
              </c:strCache>
            </c:strRef>
          </c:cat>
          <c:val>
            <c:numRef>
              <c:f>'New Infections_0-14_ESAR'!$B$39:$B$59</c:f>
              <c:numCache>
                <c:formatCode>General</c:formatCode>
                <c:ptCount val="21"/>
                <c:pt idx="0">
                  <c:v>6617</c:v>
                </c:pt>
                <c:pt idx="1">
                  <c:v>6564</c:v>
                </c:pt>
                <c:pt idx="2">
                  <c:v>6482</c:v>
                </c:pt>
                <c:pt idx="3">
                  <c:v>5053</c:v>
                </c:pt>
                <c:pt idx="4">
                  <c:v>4939</c:v>
                </c:pt>
                <c:pt idx="5">
                  <c:v>4770</c:v>
                </c:pt>
                <c:pt idx="6">
                  <c:v>4710</c:v>
                </c:pt>
                <c:pt idx="7">
                  <c:v>4267</c:v>
                </c:pt>
                <c:pt idx="8">
                  <c:v>3487</c:v>
                </c:pt>
                <c:pt idx="9">
                  <c:v>3436</c:v>
                </c:pt>
                <c:pt idx="10">
                  <c:v>1977</c:v>
                </c:pt>
                <c:pt idx="11">
                  <c:v>1268</c:v>
                </c:pt>
                <c:pt idx="12">
                  <c:v>660</c:v>
                </c:pt>
                <c:pt idx="13">
                  <c:v>624</c:v>
                </c:pt>
                <c:pt idx="14">
                  <c:v>372</c:v>
                </c:pt>
                <c:pt idx="15">
                  <c:v>372</c:v>
                </c:pt>
                <c:pt idx="16">
                  <c:v>329</c:v>
                </c:pt>
                <c:pt idx="17">
                  <c:v>323</c:v>
                </c:pt>
                <c:pt idx="18">
                  <c:v>292</c:v>
                </c:pt>
                <c:pt idx="19">
                  <c:v>130</c:v>
                </c:pt>
                <c:pt idx="20">
                  <c:v>0.61260000000000003</c:v>
                </c:pt>
              </c:numCache>
            </c:numRef>
          </c:val>
          <c:extLst>
            <c:ext xmlns:c15="http://schemas.microsoft.com/office/drawing/2012/chart" uri="{02D57815-91ED-43cb-92C2-25804820EDAC}">
              <c15:datalabelsRange>
                <c15:f>'New Infections_0-14_ESAR'!$C$39:$C$59</c15:f>
                <c15:dlblRangeCache>
                  <c:ptCount val="21"/>
                  <c:pt idx="0">
                    <c:v>6,600</c:v>
                  </c:pt>
                  <c:pt idx="1">
                    <c:v>6,600</c:v>
                  </c:pt>
                  <c:pt idx="2">
                    <c:v>6,500</c:v>
                  </c:pt>
                  <c:pt idx="3">
                    <c:v>5,100</c:v>
                  </c:pt>
                  <c:pt idx="4">
                    <c:v>4,900</c:v>
                  </c:pt>
                  <c:pt idx="5">
                    <c:v>4,800</c:v>
                  </c:pt>
                  <c:pt idx="6">
                    <c:v>4,700</c:v>
                  </c:pt>
                  <c:pt idx="7">
                    <c:v>4,300</c:v>
                  </c:pt>
                  <c:pt idx="8">
                    <c:v>3,500</c:v>
                  </c:pt>
                  <c:pt idx="10">
                    <c:v>2,000</c:v>
                  </c:pt>
                  <c:pt idx="11">
                    <c:v>1,300</c:v>
                  </c:pt>
                  <c:pt idx="12">
                    <c:v>&lt;1,000</c:v>
                  </c:pt>
                  <c:pt idx="13">
                    <c:v>&lt;1,000</c:v>
                  </c:pt>
                  <c:pt idx="14">
                    <c:v>&lt;500</c:v>
                  </c:pt>
                  <c:pt idx="15">
                    <c:v>&lt;500</c:v>
                  </c:pt>
                  <c:pt idx="16">
                    <c:v>&lt;500</c:v>
                  </c:pt>
                  <c:pt idx="17">
                    <c:v>&lt;500</c:v>
                  </c:pt>
                  <c:pt idx="18">
                    <c:v>&lt;500</c:v>
                  </c:pt>
                  <c:pt idx="19">
                    <c:v>&lt;200</c:v>
                  </c:pt>
                </c15:dlblRangeCache>
              </c15:datalabelsRange>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4B084"/>
              </a:solidFill>
              <a:ln w="19050">
                <a:solidFill>
                  <a:schemeClr val="lt1"/>
                </a:solidFill>
              </a:ln>
              <a:effectLst/>
            </c:spPr>
          </c:dPt>
          <c:dPt>
            <c:idx val="5"/>
            <c:bubble3D val="0"/>
            <c:spPr>
              <a:solidFill>
                <a:srgbClr val="66FFFF"/>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FF0000"/>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FFC00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FF3399"/>
              </a:solidFill>
              <a:ln w="19050">
                <a:solidFill>
                  <a:schemeClr val="lt1"/>
                </a:solidFill>
              </a:ln>
              <a:effectLst/>
            </c:spPr>
          </c:dPt>
          <c:dPt>
            <c:idx val="16"/>
            <c:bubble3D val="0"/>
            <c:spPr>
              <a:solidFill>
                <a:srgbClr val="FF00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92D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D874920B-8154-4FC4-8D3F-80E541DB17BB}" type="CELLRANGE">
                      <a:rPr lang="en-US"/>
                      <a:pPr/>
                      <a:t>[CELLRANGE]</a:t>
                    </a:fld>
                    <a:r>
                      <a:rPr lang="en-US" baseline="0"/>
                      <a:t> </a:t>
                    </a:r>
                    <a:fld id="{4AB2B5CC-91CF-4640-9A39-3515FE06F1DA}" type="CATEGORYNAME">
                      <a:rPr lang="en-US" baseline="0"/>
                      <a:pPr/>
                      <a:t>[CATEGORY NAME]</a:t>
                    </a:fld>
                    <a:r>
                      <a:rPr lang="en-US" baseline="0"/>
                      <a:t> </a:t>
                    </a:r>
                    <a:fld id="{86104A61-9914-4FA9-B8F9-A9DFD28F31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6070B15C-0DD3-4331-B3EA-CF1C0532D4E8}" type="CATEGORYNAME">
                      <a:rPr lang="en-US" baseline="0"/>
                      <a:pPr/>
                      <a:t>[CATEGORY NAME]</a:t>
                    </a:fld>
                    <a:r>
                      <a:rPr lang="en-US" baseline="0"/>
                      <a:t> </a:t>
                    </a:r>
                    <a:fld id="{9B02F809-258A-410D-BB5D-198F267E7E3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39F5E16E-5D95-4117-A6A6-8CFCB6C7DF31}" type="CELLRANGE">
                      <a:rPr lang="en-US"/>
                      <a:pPr/>
                      <a:t>[CELLRANGE]</a:t>
                    </a:fld>
                    <a:r>
                      <a:rPr lang="en-US" baseline="0"/>
                      <a:t> </a:t>
                    </a:r>
                    <a:fld id="{6240383A-8011-4486-B01A-9A33DDB0BC70}" type="CATEGORYNAME">
                      <a:rPr lang="en-US" baseline="0"/>
                      <a:pPr/>
                      <a:t>[CATEGORY NAME]</a:t>
                    </a:fld>
                    <a:r>
                      <a:rPr lang="en-US" baseline="0"/>
                      <a:t> </a:t>
                    </a:r>
                    <a:fld id="{7A9BEF17-255B-4FDC-8F3C-E9B8B91C2AD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7.1970892374370141E-2"/>
                  <c:y val="-7.0827069015647129E-2"/>
                </c:manualLayout>
              </c:layout>
              <c:tx>
                <c:rich>
                  <a:bodyPr/>
                  <a:lstStyle/>
                  <a:p>
                    <a:fld id="{452FE53E-377D-46D6-96DB-640216D09ED3}" type="CELLRANGE">
                      <a:rPr lang="en-US" baseline="0"/>
                      <a:pPr/>
                      <a:t>[CELLRANGE]</a:t>
                    </a:fld>
                    <a:r>
                      <a:rPr lang="en-US" baseline="0"/>
                      <a:t> </a:t>
                    </a:r>
                    <a:fld id="{922CA7A6-FCD0-47AB-B10E-4868924AE303}" type="CATEGORYNAME">
                      <a:rPr lang="en-US" baseline="0"/>
                      <a:pPr/>
                      <a:t>[CATEGORY NAME]</a:t>
                    </a:fld>
                    <a:r>
                      <a:rPr lang="en-US" baseline="0"/>
                      <a:t> </a:t>
                    </a:r>
                    <a:fld id="{CD01409E-BF94-497B-AEA1-C687BE2A904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3656823B-72AA-499A-A3A6-C8970B5CAAF7}" type="CELLRANGE">
                      <a:rPr lang="en-US"/>
                      <a:pPr/>
                      <a:t>[CELLRANGE]</a:t>
                    </a:fld>
                    <a:r>
                      <a:rPr lang="en-US" baseline="0"/>
                      <a:t> </a:t>
                    </a:r>
                    <a:fld id="{B9573D74-0081-4760-86F5-EC2411FB2CEC}" type="CATEGORYNAME">
                      <a:rPr lang="en-US" baseline="0"/>
                      <a:pPr/>
                      <a:t>[CATEGORY NAME]</a:t>
                    </a:fld>
                    <a:r>
                      <a:rPr lang="en-US" baseline="0"/>
                      <a:t> </a:t>
                    </a:r>
                    <a:fld id="{A6A1FDDF-1A46-4014-B8CE-6EE62ADC92B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manualLayout>
                  <c:x val="-2.2631666917967294E-4"/>
                  <c:y val="0"/>
                </c:manualLayout>
              </c:layout>
              <c:tx>
                <c:rich>
                  <a:bodyPr/>
                  <a:lstStyle/>
                  <a:p>
                    <a:fld id="{AF4CFAF9-616F-45C4-A8A8-CF3F116BFF0B}" type="CELLRANGE">
                      <a:rPr lang="en-US" baseline="0"/>
                      <a:pPr/>
                      <a:t>[CELLRANGE]</a:t>
                    </a:fld>
                    <a:r>
                      <a:rPr lang="en-US" baseline="0"/>
                      <a:t> </a:t>
                    </a:r>
                    <a:fld id="{92721ACA-459B-40FE-BBED-6D2DB119443F}" type="CATEGORYNAME">
                      <a:rPr lang="en-US" baseline="0"/>
                      <a:pPr/>
                      <a:t>[CATEGORY NAME]</a:t>
                    </a:fld>
                    <a:r>
                      <a:rPr lang="en-US" baseline="0"/>
                      <a:t> </a:t>
                    </a:r>
                    <a:fld id="{E15D136B-1379-48D1-8D1B-0794E7AEF64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BEEAF407-439F-44B0-9F4F-FA5937E5C0CF}" type="CELLRANGE">
                      <a:rPr lang="en-US"/>
                      <a:pPr/>
                      <a:t>[CELLRANGE]</a:t>
                    </a:fld>
                    <a:r>
                      <a:rPr lang="en-US" baseline="0"/>
                      <a:t> </a:t>
                    </a:r>
                    <a:fld id="{7D6739CF-471C-4457-A368-8F41A38BEDCD}" type="CATEGORYNAME">
                      <a:rPr lang="en-US" baseline="0"/>
                      <a:pPr/>
                      <a:t>[CATEGORY NAME]</a:t>
                    </a:fld>
                    <a:r>
                      <a:rPr lang="en-US" baseline="0"/>
                      <a:t> </a:t>
                    </a:r>
                    <a:fld id="{F57148BA-57A2-41B1-B8A4-DA26A61BE07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4CF078C7-AE06-4EC8-8D80-5BB9044966A1}" type="CELLRANGE">
                      <a:rPr lang="en-US"/>
                      <a:pPr/>
                      <a:t>[CELLRANGE]</a:t>
                    </a:fld>
                    <a:r>
                      <a:rPr lang="en-US" baseline="0"/>
                      <a:t> </a:t>
                    </a:r>
                    <a:fld id="{E3820D0D-F6E7-47E2-8C4F-744446EC899A}" type="CATEGORYNAME">
                      <a:rPr lang="en-US" baseline="0"/>
                      <a:pPr/>
                      <a:t>[CATEGORY NAME]</a:t>
                    </a:fld>
                    <a:r>
                      <a:rPr lang="en-US" baseline="0"/>
                      <a:t> </a:t>
                    </a:r>
                    <a:fld id="{8F1479AC-C515-4B9D-A69F-4DFF9A6897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137D9BAA-7708-4FB6-8503-0E66A766B123}" type="CELLRANGE">
                      <a:rPr lang="en-US"/>
                      <a:pPr/>
                      <a:t>[CELLRANGE]</a:t>
                    </a:fld>
                    <a:r>
                      <a:rPr lang="en-US" baseline="0"/>
                      <a:t> </a:t>
                    </a:r>
                    <a:fld id="{DC236007-A06E-47BD-B67B-62D75DB407CB}" type="CATEGORYNAME">
                      <a:rPr lang="en-US" baseline="0"/>
                      <a:pPr/>
                      <a:t>[CATEGORY NAME]</a:t>
                    </a:fld>
                    <a:r>
                      <a:rPr lang="en-US" baseline="0"/>
                      <a:t> </a:t>
                    </a:r>
                    <a:fld id="{5524A18E-C776-4623-AD85-4A94443D568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F3AB7639-102E-4B86-AF29-D584566A4849}" type="CELLRANGE">
                      <a:rPr lang="en-US"/>
                      <a:pPr/>
                      <a:t>[CELLRANGE]</a:t>
                    </a:fld>
                    <a:r>
                      <a:rPr lang="en-US" baseline="0"/>
                      <a:t> </a:t>
                    </a:r>
                    <a:fld id="{E459DC36-853F-4EBF-A39B-87C73C2A40E6}" type="CATEGORYNAME">
                      <a:rPr lang="en-US" baseline="0"/>
                      <a:pPr/>
                      <a:t>[CATEGORY NAME]</a:t>
                    </a:fld>
                    <a:r>
                      <a:rPr lang="en-US" baseline="0"/>
                      <a:t> </a:t>
                    </a:r>
                    <a:fld id="{34C60E0F-51FF-4DBD-BAAB-98B8E91A63A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0"/>
              <c:layout>
                <c:manualLayout>
                  <c:x val="-1.1914864022984073E-3"/>
                  <c:y val="5.0249978586296887E-2"/>
                </c:manualLayout>
              </c:layout>
              <c:tx>
                <c:rich>
                  <a:bodyPr/>
                  <a:lstStyle/>
                  <a:p>
                    <a:fld id="{001BC190-5413-4CED-BA53-EEB398A9BE46}" type="CELLRANGE">
                      <a:rPr lang="en-US" baseline="0"/>
                      <a:pPr/>
                      <a:t>[CELLRANGE]</a:t>
                    </a:fld>
                    <a:r>
                      <a:rPr lang="en-US" baseline="0"/>
                      <a:t> </a:t>
                    </a:r>
                    <a:fld id="{3894986C-F266-43AE-9393-C0BDEA2FA5BC}" type="CATEGORYNAME">
                      <a:rPr lang="en-US" baseline="0"/>
                      <a:pPr/>
                      <a:t>[CATEGORY NAME]</a:t>
                    </a:fld>
                    <a:r>
                      <a:rPr lang="en-US" baseline="0"/>
                      <a:t> </a:t>
                    </a:r>
                    <a:fld id="{6399D972-AFBA-4D66-87FA-4285F56729E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B17EC896-A5BD-455C-B175-C7C28C628BF8}" type="CELLRANGE">
                      <a:rPr lang="en-US"/>
                      <a:pPr/>
                      <a:t>[CELLRANGE]</a:t>
                    </a:fld>
                    <a:r>
                      <a:rPr lang="en-US" baseline="0"/>
                      <a:t> </a:t>
                    </a:r>
                    <a:fld id="{C70DC418-A6F3-41B8-BD2B-3C51C4BB0F73}" type="CATEGORYNAME">
                      <a:rPr lang="en-US" baseline="0"/>
                      <a:pPr/>
                      <a:t>[CATEGORY NAME]</a:t>
                    </a:fld>
                    <a:r>
                      <a:rPr lang="en-US" baseline="0"/>
                      <a:t> </a:t>
                    </a:r>
                    <a:fld id="{5BF0156B-83DA-4A32-B3F2-4F4158171D0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287FE008-EFBD-488B-8C79-90A47E2A992F}" type="CELLRANGE">
                      <a:rPr lang="en-US"/>
                      <a:pPr/>
                      <a:t>[CELLRANGE]</a:t>
                    </a:fld>
                    <a:r>
                      <a:rPr lang="en-US" baseline="0"/>
                      <a:t> </a:t>
                    </a:r>
                    <a:fld id="{1A02ED51-827A-4F74-B58B-4EBEB8F01F76}" type="CATEGORYNAME">
                      <a:rPr lang="en-US" baseline="0"/>
                      <a:pPr/>
                      <a:t>[CATEGORY NAME]</a:t>
                    </a:fld>
                    <a:r>
                      <a:rPr lang="en-US" baseline="0"/>
                      <a:t> </a:t>
                    </a:r>
                    <a:fld id="{43795DB4-BB63-4DAE-970F-BF7500AA5EC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manualLayout>
                  <c:x val="2.9776932706367535E-3"/>
                  <c:y val="-6.0407760832841845E-3"/>
                </c:manualLayout>
              </c:layout>
              <c:tx>
                <c:rich>
                  <a:bodyPr/>
                  <a:lstStyle/>
                  <a:p>
                    <a:fld id="{CDEFCF74-4491-47B3-9758-93E2987FCBD7}" type="CELLRANGE">
                      <a:rPr lang="en-US" baseline="0"/>
                      <a:pPr/>
                      <a:t>[CELLRANGE]</a:t>
                    </a:fld>
                    <a:r>
                      <a:rPr lang="en-US" baseline="0"/>
                      <a:t> </a:t>
                    </a:r>
                    <a:fld id="{86A71B89-B7A7-4A9A-99F3-3645CB0CF67E}" type="CATEGORYNAME">
                      <a:rPr lang="en-US" baseline="0"/>
                      <a:pPr/>
                      <a:t>[CATEGORY NAME]</a:t>
                    </a:fld>
                    <a:r>
                      <a:rPr lang="en-US" baseline="0"/>
                      <a:t> </a:t>
                    </a:r>
                    <a:fld id="{53FAB529-58DC-4B09-9018-BB6F3A30C45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4954EA1A-ED6E-45E1-8106-F3CE96256A80}" type="CELLRANGE">
                      <a:rPr lang="en-US"/>
                      <a:pPr/>
                      <a:t>[CELLRANGE]</a:t>
                    </a:fld>
                    <a:r>
                      <a:rPr lang="en-US" baseline="0"/>
                      <a:t> </a:t>
                    </a:r>
                    <a:fld id="{9F9F4997-CD6E-4D94-9A4C-BF2555A7581F}" type="CATEGORYNAME">
                      <a:rPr lang="en-US" baseline="0"/>
                      <a:pPr/>
                      <a:t>[CATEGORY NAME]</a:t>
                    </a:fld>
                    <a:r>
                      <a:rPr lang="en-US" baseline="0"/>
                      <a:t> </a:t>
                    </a:r>
                    <a:fld id="{F26DD711-80D3-4216-8871-7FE7B946D13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F491E640-003E-4996-9E3B-A3A7B73E6757}" type="CELLRANGE">
                      <a:rPr lang="en-US"/>
                      <a:pPr/>
                      <a:t>[CELLRANGE]</a:t>
                    </a:fld>
                    <a:r>
                      <a:rPr lang="en-US" baseline="0"/>
                      <a:t> </a:t>
                    </a:r>
                    <a:fld id="{07E9C039-C27D-41F9-88DF-52EF04C17BB6}" type="CATEGORYNAME">
                      <a:rPr lang="en-US" baseline="0"/>
                      <a:pPr/>
                      <a:t>[CATEGORY NAME]</a:t>
                    </a:fld>
                    <a:r>
                      <a:rPr lang="en-US" baseline="0"/>
                      <a:t> </a:t>
                    </a:r>
                    <a:fld id="{E885674B-ECF7-4F36-A9D2-3A93474E296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01470ED3-8A19-46C8-BE00-7C659EF21345}" type="CELLRANGE">
                      <a:rPr lang="en-US"/>
                      <a:pPr/>
                      <a:t>[CELLRANGE]</a:t>
                    </a:fld>
                    <a:r>
                      <a:rPr lang="en-US" baseline="0"/>
                      <a:t> </a:t>
                    </a:r>
                    <a:fld id="{BDEFEEFA-4AC8-496B-BAEB-A509681DB8F6}" type="CATEGORYNAME">
                      <a:rPr lang="en-US" baseline="0"/>
                      <a:pPr/>
                      <a:t>[CATEGORY NAME]</a:t>
                    </a:fld>
                    <a:r>
                      <a:rPr lang="en-US" baseline="0"/>
                      <a:t> </a:t>
                    </a:r>
                    <a:fld id="{908C9DAB-9CC3-4E3F-97B2-92A1EA5CEB4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manualLayout>
                  <c:x val="-8.1323366633588495E-2"/>
                  <c:y val="-8.4315083339429414E-2"/>
                </c:manualLayout>
              </c:layout>
              <c:tx>
                <c:rich>
                  <a:bodyPr/>
                  <a:lstStyle/>
                  <a:p>
                    <a:fld id="{39013B7F-70A0-435D-8206-70E7D03D8196}" type="CELLRANGE">
                      <a:rPr lang="en-US" baseline="0"/>
                      <a:pPr/>
                      <a:t>[CELLRANGE]</a:t>
                    </a:fld>
                    <a:r>
                      <a:rPr lang="en-US" baseline="0"/>
                      <a:t> </a:t>
                    </a:r>
                    <a:fld id="{E5AD20F1-4F72-4BA5-90A0-1055791FEDD0}" type="CATEGORYNAME">
                      <a:rPr lang="en-US" baseline="0"/>
                      <a:pPr/>
                      <a:t>[CATEGORY NAME]</a:t>
                    </a:fld>
                    <a:r>
                      <a:rPr lang="en-US" baseline="0"/>
                      <a:t> </a:t>
                    </a:r>
                    <a:fld id="{4384357D-CA36-4C3B-A2D7-84673CE28C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8"/>
              <c:layout/>
              <c:tx>
                <c:rich>
                  <a:bodyPr/>
                  <a:lstStyle/>
                  <a:p>
                    <a:fld id="{5974D746-91CF-44EB-8689-86BD3BFDE0ED}" type="CELLRANGE">
                      <a:rPr lang="en-US"/>
                      <a:pPr/>
                      <a:t>[CELLRANGE]</a:t>
                    </a:fld>
                    <a:r>
                      <a:rPr lang="en-US" baseline="0"/>
                      <a:t> </a:t>
                    </a:r>
                    <a:fld id="{DB7688FC-4396-4CDA-A7CB-5AF9C3BDBA1D}" type="CATEGORYNAME">
                      <a:rPr lang="en-US" baseline="0"/>
                      <a:pPr/>
                      <a:t>[CATEGORY NAME]</a:t>
                    </a:fld>
                    <a:r>
                      <a:rPr lang="en-US" baseline="0"/>
                      <a:t> </a:t>
                    </a:r>
                    <a:fld id="{4C8458C4-5439-4C29-8E32-E6BC5BEBFB5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9B8EF67D-7AE5-47B1-9024-165618C93367}" type="CELLRANGE">
                      <a:rPr lang="en-US"/>
                      <a:pPr/>
                      <a:t>[CELLRANGE]</a:t>
                    </a:fld>
                    <a:r>
                      <a:rPr lang="en-US" baseline="0"/>
                      <a:t> </a:t>
                    </a:r>
                    <a:fld id="{3394FEAF-0E36-4F25-9050-64E3DF22E8D6}" type="CATEGORYNAME">
                      <a:rPr lang="en-US" baseline="0"/>
                      <a:pPr/>
                      <a:t>[CATEGORY NAME]</a:t>
                    </a:fld>
                    <a:r>
                      <a:rPr lang="en-US" baseline="0"/>
                      <a:t> </a:t>
                    </a:r>
                    <a:fld id="{C3355D3B-B1BE-4970-8DB9-86AEF821181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1C8FF24E-606C-49EC-817B-6401300E479D}" type="CELLRANGE">
                      <a:rPr lang="en-US"/>
                      <a:pPr/>
                      <a:t>[CELLRANGE]</a:t>
                    </a:fld>
                    <a:r>
                      <a:rPr lang="en-US" baseline="0"/>
                      <a:t> </a:t>
                    </a:r>
                    <a:fld id="{E634874D-EDC7-48C4-823E-3F15A9BD0D63}" type="CATEGORYNAME">
                      <a:rPr lang="en-US" baseline="0"/>
                      <a:pPr/>
                      <a:t>[CATEGORY NAME]</a:t>
                    </a:fld>
                    <a:r>
                      <a:rPr lang="en-US" baseline="0"/>
                      <a:t> </a:t>
                    </a:r>
                    <a:fld id="{EA438F82-FDA5-44A2-B37D-CAE4298EAD8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Deaths_0-14'!$B$40:$B$60</c:f>
              <c:strCache>
                <c:ptCount val="21"/>
                <c:pt idx="0">
                  <c:v>South Africa</c:v>
                </c:pt>
                <c:pt idx="1">
                  <c:v>Nigeria</c:v>
                </c:pt>
                <c:pt idx="2">
                  <c:v>Kenya</c:v>
                </c:pt>
                <c:pt idx="3">
                  <c:v>United Republic of Tanzania</c:v>
                </c:pt>
                <c:pt idx="4">
                  <c:v>Uganda</c:v>
                </c:pt>
                <c:pt idx="5">
                  <c:v>Zimbabwe</c:v>
                </c:pt>
                <c:pt idx="6">
                  <c:v>Ethiopia</c:v>
                </c:pt>
                <c:pt idx="7">
                  <c:v>Zambia</c:v>
                </c:pt>
                <c:pt idx="8">
                  <c:v>Malawi</c:v>
                </c:pt>
                <c:pt idx="9">
                  <c:v>India</c:v>
                </c:pt>
                <c:pt idx="10">
                  <c:v>Mozambique</c:v>
                </c:pt>
                <c:pt idx="11">
                  <c:v>Democratic Republic of the Congo</c:v>
                </c:pt>
                <c:pt idx="12">
                  <c:v>Côte d’Ivoire</c:v>
                </c:pt>
                <c:pt idx="13">
                  <c:v>Cameroon</c:v>
                </c:pt>
                <c:pt idx="14">
                  <c:v>Ghana</c:v>
                </c:pt>
                <c:pt idx="15">
                  <c:v>Rwanda</c:v>
                </c:pt>
                <c:pt idx="16">
                  <c:v>Burkina Faso</c:v>
                </c:pt>
                <c:pt idx="17">
                  <c:v>Haiti</c:v>
                </c:pt>
                <c:pt idx="18">
                  <c:v>Central African Republic</c:v>
                </c:pt>
                <c:pt idx="19">
                  <c:v>Botswana</c:v>
                </c:pt>
                <c:pt idx="20">
                  <c:v>Rest of World</c:v>
                </c:pt>
              </c:strCache>
            </c:strRef>
          </c:cat>
          <c:val>
            <c:numRef>
              <c:f>'AIDS Deaths_0-14'!$C$40:$C$60</c:f>
              <c:numCache>
                <c:formatCode>General</c:formatCode>
                <c:ptCount val="21"/>
                <c:pt idx="0">
                  <c:v>34503</c:v>
                </c:pt>
                <c:pt idx="1">
                  <c:v>26057</c:v>
                </c:pt>
                <c:pt idx="2">
                  <c:v>22938</c:v>
                </c:pt>
                <c:pt idx="3">
                  <c:v>16984</c:v>
                </c:pt>
                <c:pt idx="4">
                  <c:v>15586</c:v>
                </c:pt>
                <c:pt idx="5">
                  <c:v>15405</c:v>
                </c:pt>
                <c:pt idx="6">
                  <c:v>15062</c:v>
                </c:pt>
                <c:pt idx="7">
                  <c:v>12326</c:v>
                </c:pt>
                <c:pt idx="8">
                  <c:v>12277</c:v>
                </c:pt>
                <c:pt idx="9">
                  <c:v>9624</c:v>
                </c:pt>
                <c:pt idx="10">
                  <c:v>6796</c:v>
                </c:pt>
                <c:pt idx="11">
                  <c:v>6107</c:v>
                </c:pt>
                <c:pt idx="12">
                  <c:v>4809</c:v>
                </c:pt>
                <c:pt idx="13">
                  <c:v>4701</c:v>
                </c:pt>
                <c:pt idx="14">
                  <c:v>2791</c:v>
                </c:pt>
                <c:pt idx="15">
                  <c:v>2621</c:v>
                </c:pt>
                <c:pt idx="16">
                  <c:v>2338</c:v>
                </c:pt>
                <c:pt idx="17">
                  <c:v>2141</c:v>
                </c:pt>
                <c:pt idx="18">
                  <c:v>1850</c:v>
                </c:pt>
                <c:pt idx="19">
                  <c:v>1799</c:v>
                </c:pt>
                <c:pt idx="20" formatCode="0">
                  <c:v>26225.201100000002</c:v>
                </c:pt>
              </c:numCache>
            </c:numRef>
          </c:val>
          <c:extLst>
            <c:ext xmlns:c15="http://schemas.microsoft.com/office/drawing/2012/chart" uri="{02D57815-91ED-43cb-92C2-25804820EDAC}">
              <c15:datalabelsRange>
                <c15:f>'AIDS Deaths_0-14'!$D$40:$D$60</c15:f>
                <c15:dlblRangeCache>
                  <c:ptCount val="21"/>
                  <c:pt idx="0">
                    <c:v>35,000</c:v>
                  </c:pt>
                  <c:pt idx="1">
                    <c:v>26,000</c:v>
                  </c:pt>
                  <c:pt idx="2">
                    <c:v>23,000</c:v>
                  </c:pt>
                  <c:pt idx="3">
                    <c:v>17,000</c:v>
                  </c:pt>
                  <c:pt idx="4">
                    <c:v>16,000</c:v>
                  </c:pt>
                  <c:pt idx="5">
                    <c:v>15,000</c:v>
                  </c:pt>
                  <c:pt idx="7">
                    <c:v>12,000</c:v>
                  </c:pt>
                  <c:pt idx="8">
                    <c:v>12,000</c:v>
                  </c:pt>
                  <c:pt idx="10">
                    <c:v>6,800</c:v>
                  </c:pt>
                  <c:pt idx="11">
                    <c:v>6,100</c:v>
                  </c:pt>
                  <c:pt idx="12">
                    <c:v>4,800</c:v>
                  </c:pt>
                  <c:pt idx="13">
                    <c:v>4,700</c:v>
                  </c:pt>
                  <c:pt idx="14">
                    <c:v>2,800</c:v>
                  </c:pt>
                  <c:pt idx="15">
                    <c:v>2,600</c:v>
                  </c:pt>
                  <c:pt idx="16">
                    <c:v>2,300</c:v>
                  </c:pt>
                  <c:pt idx="17">
                    <c:v>2,100</c:v>
                  </c:pt>
                  <c:pt idx="18">
                    <c:v>1,900</c:v>
                  </c:pt>
                  <c:pt idx="19">
                    <c:v>1,800</c:v>
                  </c:pt>
                  <c:pt idx="20">
                    <c:v>26,000</c:v>
                  </c:pt>
                </c15:dlblRangeCache>
              </c15:datalabelsRange>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B05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C00000"/>
              </a:solidFill>
              <a:ln w="19050">
                <a:solidFill>
                  <a:schemeClr val="lt1"/>
                </a:solidFill>
              </a:ln>
              <a:effectLst/>
            </c:spPr>
          </c:dPt>
          <c:dPt>
            <c:idx val="14"/>
            <c:bubble3D val="0"/>
            <c:spPr>
              <a:solidFill>
                <a:srgbClr val="FFC00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FF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0B287A4D-10D4-4B55-BC2C-DB690FC5A9D8}" type="CATEGORYNAME">
                      <a:rPr lang="en-US" baseline="0"/>
                      <a:pPr/>
                      <a:t>[CATEGORY NAME]</a:t>
                    </a:fld>
                    <a:r>
                      <a:rPr lang="en-US" baseline="0"/>
                      <a:t>
</a:t>
                    </a:r>
                    <a:fld id="{C42F87E2-5CBC-4B8F-92A0-9171582BF08F}"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
              <c:layout/>
              <c:tx>
                <c:rich>
                  <a:bodyPr/>
                  <a:lstStyle/>
                  <a:p>
                    <a:fld id="{D138E4E2-794D-4486-82A4-12FBF9D837E5}" type="CELLRANGE">
                      <a:rPr lang="en-US"/>
                      <a:pPr/>
                      <a:t>[CELLRANGE]</a:t>
                    </a:fld>
                    <a:r>
                      <a:rPr lang="en-US" baseline="0"/>
                      <a:t>
</a:t>
                    </a:r>
                    <a:fld id="{7CF73CD6-A813-429E-B7F4-7C10D5746713}" type="CATEGORYNAME">
                      <a:rPr lang="en-US" baseline="0"/>
                      <a:pPr/>
                      <a:t>[CATEGORY NAME]</a:t>
                    </a:fld>
                    <a:r>
                      <a:rPr lang="en-US" baseline="0"/>
                      <a:t>
</a:t>
                    </a:r>
                    <a:fld id="{89CC0317-9F03-4345-B2FD-3C0DB1BBA33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E433C843-1E3C-449A-A9D7-D918C71568E9}" type="CELLRANGE">
                      <a:rPr lang="en-US"/>
                      <a:pPr/>
                      <a:t>[CELLRANGE]</a:t>
                    </a:fld>
                    <a:r>
                      <a:rPr lang="en-US" baseline="0"/>
                      <a:t>
</a:t>
                    </a:r>
                    <a:fld id="{DFB568A8-A9ED-4876-8EF7-C85C8A250DF8}" type="CATEGORYNAME">
                      <a:rPr lang="en-US" baseline="0"/>
                      <a:pPr/>
                      <a:t>[CATEGORY NAME]</a:t>
                    </a:fld>
                    <a:r>
                      <a:rPr lang="en-US" baseline="0"/>
                      <a:t>
</a:t>
                    </a:r>
                    <a:fld id="{75494ED3-74A4-4DAB-9C8C-039A4E6FD15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3"/>
              <c:layout/>
              <c:tx>
                <c:rich>
                  <a:bodyPr/>
                  <a:lstStyle/>
                  <a:p>
                    <a:fld id="{94125CBA-A318-4770-98C5-18AB07B9B1EB}" type="CELLRANGE">
                      <a:rPr lang="en-US"/>
                      <a:pPr/>
                      <a:t>[CELLRANGE]</a:t>
                    </a:fld>
                    <a:r>
                      <a:rPr lang="en-US" baseline="0"/>
                      <a:t>
</a:t>
                    </a:r>
                    <a:fld id="{3779D05B-8310-4286-A554-18D1AFC442E8}" type="CATEGORYNAME">
                      <a:rPr lang="en-US" baseline="0"/>
                      <a:pPr/>
                      <a:t>[CATEGORY NAME]</a:t>
                    </a:fld>
                    <a:r>
                      <a:rPr lang="en-US" baseline="0"/>
                      <a:t>
</a:t>
                    </a:r>
                    <a:fld id="{8542851E-CA94-4D35-B2B0-8A3DB3550DA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4"/>
              <c:layout/>
              <c:tx>
                <c:rich>
                  <a:bodyPr/>
                  <a:lstStyle/>
                  <a:p>
                    <a:fld id="{F765A258-33F6-41B9-A5C0-3442769E10AF}" type="CELLRANGE">
                      <a:rPr lang="en-US"/>
                      <a:pPr/>
                      <a:t>[CELLRANGE]</a:t>
                    </a:fld>
                    <a:r>
                      <a:rPr lang="en-US" baseline="0"/>
                      <a:t>
</a:t>
                    </a:r>
                    <a:fld id="{E9D144C3-A340-4C5F-BFFE-D984B5D54444}" type="CATEGORYNAME">
                      <a:rPr lang="en-US" baseline="0"/>
                      <a:pPr/>
                      <a:t>[CATEGORY NAME]</a:t>
                    </a:fld>
                    <a:r>
                      <a:rPr lang="en-US" baseline="0"/>
                      <a:t>
</a:t>
                    </a:r>
                    <a:fld id="{22BCF5D4-123F-426E-AE97-B255CA77A95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manualLayout>
                  <c:x val="7.7575437957507903E-3"/>
                  <c:y val="-1.0988481877418334E-2"/>
                </c:manualLayout>
              </c:layout>
              <c:tx>
                <c:rich>
                  <a:bodyPr/>
                  <a:lstStyle/>
                  <a:p>
                    <a:fld id="{96F4F010-8114-42C7-B19E-66C6E7B69D79}" type="CELLRANGE">
                      <a:rPr lang="en-US" baseline="0"/>
                      <a:pPr/>
                      <a:t>[CELLRANGE]</a:t>
                    </a:fld>
                    <a:r>
                      <a:rPr lang="en-US" baseline="0"/>
                      <a:t>
</a:t>
                    </a:r>
                    <a:fld id="{0B7ABE20-8316-467B-833F-04C615F56C3E}" type="CATEGORYNAME">
                      <a:rPr lang="en-US" baseline="0"/>
                      <a:pPr/>
                      <a:t>[CATEGORY NAME]</a:t>
                    </a:fld>
                    <a:r>
                      <a:rPr lang="en-US" baseline="0"/>
                      <a:t>
</a:t>
                    </a:r>
                    <a:fld id="{6C5CAD1C-2948-4E7F-8F76-B48FE279F5E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tx>
                <c:rich>
                  <a:bodyPr/>
                  <a:lstStyle/>
                  <a:p>
                    <a:fld id="{6D43B9E3-0D9D-4994-BADE-9A838AFF4029}" type="CELLRANGE">
                      <a:rPr lang="en-US"/>
                      <a:pPr/>
                      <a:t>[CELLRANGE]</a:t>
                    </a:fld>
                    <a:r>
                      <a:rPr lang="en-US" baseline="0"/>
                      <a:t>
</a:t>
                    </a:r>
                    <a:fld id="{374D0C3F-E593-4C54-91A5-63F03FEAA088}" type="CATEGORYNAME">
                      <a:rPr lang="en-US" baseline="0"/>
                      <a:pPr/>
                      <a:t>[CATEGORY NAME]</a:t>
                    </a:fld>
                    <a:r>
                      <a:rPr lang="en-US" baseline="0"/>
                      <a:t>
</a:t>
                    </a:r>
                    <a:fld id="{CD7B442A-9983-4314-B5CD-1F24AF6F07B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manualLayout>
                  <c:x val="1.7038772726851826E-2"/>
                  <c:y val="-2.8153233249542539E-2"/>
                </c:manualLayout>
              </c:layout>
              <c:tx>
                <c:rich>
                  <a:bodyPr/>
                  <a:lstStyle/>
                  <a:p>
                    <a:fld id="{66964EB9-BE37-4980-88ED-D2D2033F34EC}" type="CELLRANGE">
                      <a:rPr lang="en-US" baseline="0"/>
                      <a:pPr/>
                      <a:t>[CELLRANGE]</a:t>
                    </a:fld>
                    <a:r>
                      <a:rPr lang="en-US" baseline="0"/>
                      <a:t>
</a:t>
                    </a:r>
                    <a:fld id="{0FDD050F-61CF-43F4-9EDB-9F3886F3DDA8}" type="CATEGORYNAME">
                      <a:rPr lang="en-US" baseline="0"/>
                      <a:pPr/>
                      <a:t>[CATEGORY NAME]</a:t>
                    </a:fld>
                    <a:r>
                      <a:rPr lang="en-US" baseline="0"/>
                      <a:t>
</a:t>
                    </a:r>
                    <a:fld id="{BA3F494C-CD90-46AC-8F92-1E035C2E3D0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8"/>
              <c:layout/>
              <c:tx>
                <c:rich>
                  <a:bodyPr/>
                  <a:lstStyle/>
                  <a:p>
                    <a:fld id="{138D6DB5-2B27-43C4-9AB3-D754753EDEAF}" type="CELLRANGE">
                      <a:rPr lang="en-US"/>
                      <a:pPr/>
                      <a:t>[CELLRANGE]</a:t>
                    </a:fld>
                    <a:r>
                      <a:rPr lang="en-US" baseline="0"/>
                      <a:t>
</a:t>
                    </a:r>
                    <a:fld id="{0FBD7CC4-65C1-47BA-8A46-88EC16F61744}" type="CATEGORYNAME">
                      <a:rPr lang="en-US" baseline="0"/>
                      <a:pPr/>
                      <a:t>[CATEGORY NAME]</a:t>
                    </a:fld>
                    <a:r>
                      <a:rPr lang="en-US" baseline="0"/>
                      <a:t>
</a:t>
                    </a:r>
                    <a:fld id="{7E5E27BE-7101-4DED-83BD-8A63DAAD7B05}"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9"/>
              <c:layout/>
              <c:tx>
                <c:rich>
                  <a:bodyPr/>
                  <a:lstStyle/>
                  <a:p>
                    <a:fld id="{971C987E-8DE6-4465-8BD5-AB9AE8F6D4A7}" type="CELLRANGE">
                      <a:rPr lang="en-US"/>
                      <a:pPr/>
                      <a:t>[CELLRANGE]</a:t>
                    </a:fld>
                    <a:r>
                      <a:rPr lang="en-US" baseline="0"/>
                      <a:t>
</a:t>
                    </a:r>
                    <a:fld id="{0A8D4B48-C9B2-4434-B32A-DD03E91D815E}" type="CATEGORYNAME">
                      <a:rPr lang="en-US" baseline="0"/>
                      <a:pPr/>
                      <a:t>[CATEGORY NAME]</a:t>
                    </a:fld>
                    <a:r>
                      <a:rPr lang="en-US" baseline="0"/>
                      <a:t>
</a:t>
                    </a:r>
                    <a:fld id="{E45B8F1E-4660-4C75-849E-DBE574C109D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9789FFEB-28C3-4434-B81B-BE1EFB2C441F}" type="CELLRANGE">
                      <a:rPr lang="en-US"/>
                      <a:pPr/>
                      <a:t>[CELLRANGE]</a:t>
                    </a:fld>
                    <a:r>
                      <a:rPr lang="en-US" baseline="0"/>
                      <a:t>
</a:t>
                    </a:r>
                    <a:fld id="{679C8E33-9824-41B4-81A7-1392032B00B0}" type="CATEGORYNAME">
                      <a:rPr lang="en-US" baseline="0"/>
                      <a:pPr/>
                      <a:t>[CATEGORY NAME]</a:t>
                    </a:fld>
                    <a:r>
                      <a:rPr lang="en-US" baseline="0"/>
                      <a:t>
</a:t>
                    </a:r>
                    <a:fld id="{E30E914B-1F12-4048-B6C8-A81B26189B5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1"/>
              <c:layout/>
              <c:tx>
                <c:rich>
                  <a:bodyPr/>
                  <a:lstStyle/>
                  <a:p>
                    <a:fld id="{69F9BA8D-BA8F-40BD-834B-9D0AA0BA77B6}" type="CELLRANGE">
                      <a:rPr lang="en-US"/>
                      <a:pPr/>
                      <a:t>[CELLRANGE]</a:t>
                    </a:fld>
                    <a:r>
                      <a:rPr lang="en-US" baseline="0"/>
                      <a:t>
</a:t>
                    </a:r>
                    <a:fld id="{010FB13E-1F22-45DD-A12F-9AA75FD7AAC7}" type="CATEGORYNAME">
                      <a:rPr lang="en-US" baseline="0"/>
                      <a:pPr/>
                      <a:t>[CATEGORY NAME]</a:t>
                    </a:fld>
                    <a:r>
                      <a:rPr lang="en-US" baseline="0"/>
                      <a:t>
</a:t>
                    </a:r>
                    <a:fld id="{BF2A1EF2-A2EE-42D6-8E9E-B32C07C8D02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1CBFF66C-A797-4593-B9DF-AFA42B7EFE28}" type="CELLRANGE">
                      <a:rPr lang="en-US"/>
                      <a:pPr/>
                      <a:t>[CELLRANGE]</a:t>
                    </a:fld>
                    <a:r>
                      <a:rPr lang="en-US" baseline="0"/>
                      <a:t>
</a:t>
                    </a:r>
                    <a:fld id="{FAF9983A-514C-415F-81BD-47DA87A0069E}" type="CATEGORYNAME">
                      <a:rPr lang="en-US" baseline="0"/>
                      <a:pPr/>
                      <a:t>[CATEGORY NAME]</a:t>
                    </a:fld>
                    <a:r>
                      <a:rPr lang="en-US" baseline="0"/>
                      <a:t>
</a:t>
                    </a:r>
                    <a:fld id="{0C69FAF5-A39B-43AA-B035-1CA142EDBF9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9FC09DA1-6C79-464E-B246-3FAB418FF892}" type="CELLRANGE">
                      <a:rPr lang="en-US"/>
                      <a:pPr/>
                      <a:t>[CELLRANGE]</a:t>
                    </a:fld>
                    <a:r>
                      <a:rPr lang="en-US" baseline="0"/>
                      <a:t>
</a:t>
                    </a:r>
                    <a:fld id="{8663A8AF-899C-4D81-BDFD-75260DFD005B}" type="CATEGORYNAME">
                      <a:rPr lang="en-US" baseline="0"/>
                      <a:pPr/>
                      <a:t>[CATEGORY NAME]</a:t>
                    </a:fld>
                    <a:r>
                      <a:rPr lang="en-US" baseline="0"/>
                      <a:t>
</a:t>
                    </a:r>
                    <a:fld id="{3E529129-AF09-415A-8E3D-2614D59683D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CF7C4242-F083-4A11-83CE-A46D94217B29}" type="CELLRANGE">
                      <a:rPr lang="en-US"/>
                      <a:pPr/>
                      <a:t>[CELLRANGE]</a:t>
                    </a:fld>
                    <a:r>
                      <a:rPr lang="en-US" baseline="0"/>
                      <a:t>
</a:t>
                    </a:r>
                    <a:fld id="{485FBAD8-F719-40A3-B93B-87C8966D7735}" type="CATEGORYNAME">
                      <a:rPr lang="en-US" baseline="0"/>
                      <a:pPr/>
                      <a:t>[CATEGORY NAME]</a:t>
                    </a:fld>
                    <a:r>
                      <a:rPr lang="en-US" baseline="0"/>
                      <a:t>
</a:t>
                    </a:r>
                    <a:fld id="{9A53554C-808B-4BD5-900E-334C0B69C22F}"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2A4A3611-6357-414F-B1E1-0BC108392A9B}" type="CELLRANGE">
                      <a:rPr lang="en-US"/>
                      <a:pPr/>
                      <a:t>[CELLRANGE]</a:t>
                    </a:fld>
                    <a:r>
                      <a:rPr lang="en-US" baseline="0"/>
                      <a:t>
</a:t>
                    </a:r>
                    <a:fld id="{622394F2-4C5F-4CFD-BDE0-2443E96CF582}" type="CATEGORYNAME">
                      <a:rPr lang="en-US" baseline="0"/>
                      <a:pPr/>
                      <a:t>[CATEGORY NAME]</a:t>
                    </a:fld>
                    <a:r>
                      <a:rPr lang="en-US" baseline="0"/>
                      <a:t>
</a:t>
                    </a:r>
                    <a:fld id="{5B418911-FDA3-4425-9152-B4B2D7C802B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A0493F02-BF2C-4652-AD54-0CAE4BCB262E}" type="CELLRANGE">
                      <a:rPr lang="en-US"/>
                      <a:pPr/>
                      <a:t>[CELLRANGE]</a:t>
                    </a:fld>
                    <a:r>
                      <a:rPr lang="en-US" baseline="0"/>
                      <a:t>
</a:t>
                    </a:r>
                    <a:fld id="{2AD51399-A14A-4EA4-890B-2A80ACD2D5FE}" type="CATEGORYNAME">
                      <a:rPr lang="en-US" baseline="0"/>
                      <a:pPr/>
                      <a:t>[CATEGORY NAME]</a:t>
                    </a:fld>
                    <a:r>
                      <a:rPr lang="en-US" baseline="0"/>
                      <a:t>
</a:t>
                    </a:r>
                    <a:fld id="{314566B3-8B9C-43A8-8A79-7BA020263C2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8E86A878-647F-4B6A-B4F3-018D954A46A7}" type="CELLRANGE">
                      <a:rPr lang="en-US"/>
                      <a:pPr/>
                      <a:t>[CELLRANGE]</a:t>
                    </a:fld>
                    <a:r>
                      <a:rPr lang="en-US" baseline="0"/>
                      <a:t>
</a:t>
                    </a:r>
                    <a:fld id="{878BD976-D2D4-4A8E-8A7A-54282073CD8D}" type="CATEGORYNAME">
                      <a:rPr lang="en-US" baseline="0"/>
                      <a:pPr/>
                      <a:t>[CATEGORY NAME]</a:t>
                    </a:fld>
                    <a:r>
                      <a:rPr lang="en-US" baseline="0"/>
                      <a:t>
</a:t>
                    </a:r>
                    <a:fld id="{51812543-278B-4C2F-8052-D75EA1F430B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B2B981DB-7E49-4BBD-87F4-4015F991860B}" type="CELLRANGE">
                      <a:rPr lang="en-US"/>
                      <a:pPr/>
                      <a:t>[CELLRANGE]</a:t>
                    </a:fld>
                    <a:r>
                      <a:rPr lang="en-US" baseline="0"/>
                      <a:t>
</a:t>
                    </a:r>
                    <a:fld id="{1625EF72-F3AC-4019-9A06-348B763F4876}" type="CATEGORYNAME">
                      <a:rPr lang="en-US" baseline="0"/>
                      <a:pPr/>
                      <a:t>[CATEGORY NAME]</a:t>
                    </a:fld>
                    <a:r>
                      <a:rPr lang="en-US" baseline="0"/>
                      <a:t>
</a:t>
                    </a:r>
                    <a:fld id="{054B277E-8AEA-4CB2-BAC5-EF7061F085B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9"/>
              <c:layout>
                <c:manualLayout>
                  <c:x val="5.2478764460604621E-2"/>
                  <c:y val="-8.4247843466928374E-2"/>
                </c:manualLayout>
              </c:layout>
              <c:tx>
                <c:rich>
                  <a:bodyPr/>
                  <a:lstStyle/>
                  <a:p>
                    <a:fld id="{0BF9D8AE-F933-4C18-97F1-7C17561C7F5D}" type="CELLRANGE">
                      <a:rPr lang="en-US" baseline="0"/>
                      <a:pPr/>
                      <a:t>[CELLRANGE]</a:t>
                    </a:fld>
                    <a:r>
                      <a:rPr lang="en-US" baseline="0"/>
                      <a:t>
</a:t>
                    </a:r>
                    <a:fld id="{3E797DA9-C4FB-432E-BA72-EED8CAF070A3}" type="CATEGORYNAME">
                      <a:rPr lang="en-US" baseline="0"/>
                      <a:pPr/>
                      <a:t>[CATEGORY NAME]</a:t>
                    </a:fld>
                    <a:r>
                      <a:rPr lang="en-US" baseline="0"/>
                      <a:t>
</a:t>
                    </a:r>
                    <a:fld id="{8BF80A2B-8273-44FA-AC73-77A55FD19D9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tx>
                <c:rich>
                  <a:bodyPr/>
                  <a:lstStyle/>
                  <a:p>
                    <a:fld id="{6796A54A-FBF0-4315-95FD-D3F909ED5B26}" type="CELLRANGE">
                      <a:rPr lang="en-US"/>
                      <a:pPr/>
                      <a:t>[CELLRANGE]</a:t>
                    </a:fld>
                    <a:r>
                      <a:rPr lang="en-US" baseline="0"/>
                      <a:t>
</a:t>
                    </a:r>
                    <a:fld id="{B207A41C-CE2B-4017-BC21-4947E5F58E65}" type="CATEGORYNAME">
                      <a:rPr lang="en-US" baseline="0"/>
                      <a:pPr/>
                      <a:t>[CATEGORY NAME]</a:t>
                    </a:fld>
                    <a:r>
                      <a:rPr lang="en-US" baseline="0"/>
                      <a:t>
</a:t>
                    </a:r>
                    <a:fld id="{EEAD525B-1674-4C91-8BF1-3E9B531E89A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Deaths_0-14'!$G$40:$G$60</c:f>
              <c:strCache>
                <c:ptCount val="21"/>
                <c:pt idx="0">
                  <c:v>Nigeria</c:v>
                </c:pt>
                <c:pt idx="1">
                  <c:v>South Africa</c:v>
                </c:pt>
                <c:pt idx="2">
                  <c:v>India</c:v>
                </c:pt>
                <c:pt idx="3">
                  <c:v>United Republic of Tanzania</c:v>
                </c:pt>
                <c:pt idx="4">
                  <c:v>Kenya</c:v>
                </c:pt>
                <c:pt idx="5">
                  <c:v>Mozambique</c:v>
                </c:pt>
                <c:pt idx="6">
                  <c:v>Uganda</c:v>
                </c:pt>
                <c:pt idx="7">
                  <c:v>Zambia</c:v>
                </c:pt>
                <c:pt idx="8">
                  <c:v>Malawi</c:v>
                </c:pt>
                <c:pt idx="9">
                  <c:v>Zimbabwe</c:v>
                </c:pt>
                <c:pt idx="10">
                  <c:v>Ethiopia</c:v>
                </c:pt>
                <c:pt idx="11">
                  <c:v>Cameroon</c:v>
                </c:pt>
                <c:pt idx="12">
                  <c:v>Democratic Republic of the Congo</c:v>
                </c:pt>
                <c:pt idx="13">
                  <c:v>Angola</c:v>
                </c:pt>
                <c:pt idx="14">
                  <c:v>Indonesia</c:v>
                </c:pt>
                <c:pt idx="15">
                  <c:v>Côte d’Ivoire</c:v>
                </c:pt>
                <c:pt idx="16">
                  <c:v>Chad</c:v>
                </c:pt>
                <c:pt idx="17">
                  <c:v>South Sudan</c:v>
                </c:pt>
                <c:pt idx="18">
                  <c:v>Ghana</c:v>
                </c:pt>
                <c:pt idx="19">
                  <c:v>Mali</c:v>
                </c:pt>
                <c:pt idx="20">
                  <c:v>Rest of World</c:v>
                </c:pt>
              </c:strCache>
            </c:strRef>
          </c:cat>
          <c:val>
            <c:numRef>
              <c:f>'AIDS Deaths_0-14'!$H$40:$H$60</c:f>
              <c:numCache>
                <c:formatCode>General</c:formatCode>
                <c:ptCount val="21"/>
                <c:pt idx="0">
                  <c:v>25611</c:v>
                </c:pt>
                <c:pt idx="1">
                  <c:v>7811</c:v>
                </c:pt>
                <c:pt idx="2">
                  <c:v>7557</c:v>
                </c:pt>
                <c:pt idx="3">
                  <c:v>5105</c:v>
                </c:pt>
                <c:pt idx="4">
                  <c:v>4959</c:v>
                </c:pt>
                <c:pt idx="5">
                  <c:v>4864</c:v>
                </c:pt>
                <c:pt idx="6">
                  <c:v>4714</c:v>
                </c:pt>
                <c:pt idx="7">
                  <c:v>3641</c:v>
                </c:pt>
                <c:pt idx="8" formatCode="0">
                  <c:v>3519</c:v>
                </c:pt>
                <c:pt idx="9">
                  <c:v>3310</c:v>
                </c:pt>
                <c:pt idx="10">
                  <c:v>3226</c:v>
                </c:pt>
                <c:pt idx="11">
                  <c:v>2973</c:v>
                </c:pt>
                <c:pt idx="12">
                  <c:v>2678</c:v>
                </c:pt>
                <c:pt idx="13">
                  <c:v>2429</c:v>
                </c:pt>
                <c:pt idx="14">
                  <c:v>2209</c:v>
                </c:pt>
                <c:pt idx="15">
                  <c:v>2176</c:v>
                </c:pt>
                <c:pt idx="16">
                  <c:v>1532</c:v>
                </c:pt>
                <c:pt idx="17">
                  <c:v>1435</c:v>
                </c:pt>
                <c:pt idx="18">
                  <c:v>1423</c:v>
                </c:pt>
                <c:pt idx="19">
                  <c:v>988</c:v>
                </c:pt>
                <c:pt idx="20" formatCode="0">
                  <c:v>13443.479499999999</c:v>
                </c:pt>
              </c:numCache>
            </c:numRef>
          </c:val>
          <c:extLst>
            <c:ext xmlns:c15="http://schemas.microsoft.com/office/drawing/2012/chart" uri="{02D57815-91ED-43cb-92C2-25804820EDAC}">
              <c15:datalabelsRange>
                <c15:f>'AIDS Deaths_0-14'!$I$40:$I$60</c15:f>
                <c15:dlblRangeCache>
                  <c:ptCount val="21"/>
                  <c:pt idx="0">
                    <c:v>26,000</c:v>
                  </c:pt>
                  <c:pt idx="1">
                    <c:v>7,800</c:v>
                  </c:pt>
                  <c:pt idx="3">
                    <c:v>5,100</c:v>
                  </c:pt>
                  <c:pt idx="4">
                    <c:v>5,000</c:v>
                  </c:pt>
                  <c:pt idx="5">
                    <c:v>4,900</c:v>
                  </c:pt>
                  <c:pt idx="6">
                    <c:v>4,700</c:v>
                  </c:pt>
                  <c:pt idx="7">
                    <c:v>3,600</c:v>
                  </c:pt>
                  <c:pt idx="8">
                    <c:v>3,500</c:v>
                  </c:pt>
                  <c:pt idx="9">
                    <c:v>3,300</c:v>
                  </c:pt>
                  <c:pt idx="11">
                    <c:v>3,000</c:v>
                  </c:pt>
                  <c:pt idx="12">
                    <c:v>2,700</c:v>
                  </c:pt>
                  <c:pt idx="13">
                    <c:v>2,400</c:v>
                  </c:pt>
                  <c:pt idx="14">
                    <c:v>2,200</c:v>
                  </c:pt>
                  <c:pt idx="15">
                    <c:v>2,200</c:v>
                  </c:pt>
                  <c:pt idx="16">
                    <c:v>1,500</c:v>
                  </c:pt>
                  <c:pt idx="17">
                    <c:v>1,400</c:v>
                  </c:pt>
                  <c:pt idx="18">
                    <c:v>1,400</c:v>
                  </c:pt>
                  <c:pt idx="19">
                    <c:v>&lt;1,000</c:v>
                  </c:pt>
                  <c:pt idx="20">
                    <c:v>13,000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Eastern and Southern Africa,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regimen'!$C$36:$C$51</c:f>
              <c:numCache>
                <c:formatCode>#,##0</c:formatCode>
                <c:ptCount val="16"/>
                <c:pt idx="0">
                  <c:v>99</c:v>
                </c:pt>
                <c:pt idx="1">
                  <c:v>199</c:v>
                </c:pt>
                <c:pt idx="2">
                  <c:v>352</c:v>
                </c:pt>
                <c:pt idx="3">
                  <c:v>492</c:v>
                </c:pt>
                <c:pt idx="4">
                  <c:v>709</c:v>
                </c:pt>
                <c:pt idx="5">
                  <c:v>2515</c:v>
                </c:pt>
                <c:pt idx="6">
                  <c:v>4971</c:v>
                </c:pt>
                <c:pt idx="7">
                  <c:v>13551</c:v>
                </c:pt>
                <c:pt idx="8">
                  <c:v>37280</c:v>
                </c:pt>
                <c:pt idx="9">
                  <c:v>115734</c:v>
                </c:pt>
                <c:pt idx="10">
                  <c:v>164543</c:v>
                </c:pt>
                <c:pt idx="11">
                  <c:v>235097</c:v>
                </c:pt>
                <c:pt idx="12">
                  <c:v>298858</c:v>
                </c:pt>
                <c:pt idx="13">
                  <c:v>441361</c:v>
                </c:pt>
                <c:pt idx="14">
                  <c:v>651630</c:v>
                </c:pt>
                <c:pt idx="15">
                  <c:v>852904</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regimen'!$D$36:$D$51</c:f>
              <c:numCache>
                <c:formatCode>#,##0</c:formatCode>
                <c:ptCount val="16"/>
                <c:pt idx="0">
                  <c:v>0</c:v>
                </c:pt>
                <c:pt idx="1">
                  <c:v>0</c:v>
                </c:pt>
                <c:pt idx="2">
                  <c:v>91</c:v>
                </c:pt>
                <c:pt idx="3">
                  <c:v>158</c:v>
                </c:pt>
                <c:pt idx="4">
                  <c:v>490</c:v>
                </c:pt>
                <c:pt idx="5">
                  <c:v>1077</c:v>
                </c:pt>
                <c:pt idx="6">
                  <c:v>2738</c:v>
                </c:pt>
                <c:pt idx="7">
                  <c:v>3465</c:v>
                </c:pt>
                <c:pt idx="8">
                  <c:v>4987</c:v>
                </c:pt>
                <c:pt idx="9">
                  <c:v>6382</c:v>
                </c:pt>
                <c:pt idx="10">
                  <c:v>11246</c:v>
                </c:pt>
                <c:pt idx="11">
                  <c:v>15343</c:v>
                </c:pt>
                <c:pt idx="12">
                  <c:v>20014</c:v>
                </c:pt>
                <c:pt idx="13">
                  <c:v>118727</c:v>
                </c:pt>
                <c:pt idx="14">
                  <c:v>130711</c:v>
                </c:pt>
                <c:pt idx="15">
                  <c:v>3125</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regimen'!$E$36:$E$51</c:f>
              <c:numCache>
                <c:formatCode>#,##0</c:formatCode>
                <c:ptCount val="16"/>
                <c:pt idx="0">
                  <c:v>1232</c:v>
                </c:pt>
                <c:pt idx="1">
                  <c:v>2459</c:v>
                </c:pt>
                <c:pt idx="2">
                  <c:v>3691</c:v>
                </c:pt>
                <c:pt idx="3">
                  <c:v>4918</c:v>
                </c:pt>
                <c:pt idx="4">
                  <c:v>6148</c:v>
                </c:pt>
                <c:pt idx="5">
                  <c:v>9170</c:v>
                </c:pt>
                <c:pt idx="6">
                  <c:v>9881</c:v>
                </c:pt>
                <c:pt idx="7">
                  <c:v>8474</c:v>
                </c:pt>
                <c:pt idx="8">
                  <c:v>7725</c:v>
                </c:pt>
                <c:pt idx="9">
                  <c:v>131537</c:v>
                </c:pt>
                <c:pt idx="10">
                  <c:v>230252</c:v>
                </c:pt>
                <c:pt idx="11">
                  <c:v>285744</c:v>
                </c:pt>
                <c:pt idx="12">
                  <c:v>402529</c:v>
                </c:pt>
                <c:pt idx="13">
                  <c:v>224731</c:v>
                </c:pt>
                <c:pt idx="14">
                  <c:v>47894</c:v>
                </c:pt>
                <c:pt idx="15">
                  <c:v>9554</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regimen'!$F$36:$F$51</c:f>
              <c:numCache>
                <c:formatCode>#,##0</c:formatCode>
                <c:ptCount val="16"/>
                <c:pt idx="0">
                  <c:v>0</c:v>
                </c:pt>
                <c:pt idx="1">
                  <c:v>0</c:v>
                </c:pt>
                <c:pt idx="2">
                  <c:v>365</c:v>
                </c:pt>
                <c:pt idx="3">
                  <c:v>46</c:v>
                </c:pt>
                <c:pt idx="4">
                  <c:v>100</c:v>
                </c:pt>
                <c:pt idx="5">
                  <c:v>805</c:v>
                </c:pt>
                <c:pt idx="6">
                  <c:v>3895</c:v>
                </c:pt>
                <c:pt idx="7">
                  <c:v>118433</c:v>
                </c:pt>
                <c:pt idx="8">
                  <c:v>176987</c:v>
                </c:pt>
                <c:pt idx="9">
                  <c:v>152686</c:v>
                </c:pt>
                <c:pt idx="10">
                  <c:v>168207</c:v>
                </c:pt>
                <c:pt idx="11">
                  <c:v>145928</c:v>
                </c:pt>
                <c:pt idx="12">
                  <c:v>35106</c:v>
                </c:pt>
                <c:pt idx="13">
                  <c:v>9468</c:v>
                </c:pt>
                <c:pt idx="14">
                  <c:v>336</c:v>
                </c:pt>
                <c:pt idx="15">
                  <c:v>0</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regimen'!$G$36:$G$51</c:f>
              <c:numCache>
                <c:formatCode>#,##0</c:formatCode>
                <c:ptCount val="16"/>
                <c:pt idx="0">
                  <c:v>0</c:v>
                </c:pt>
                <c:pt idx="1">
                  <c:v>50</c:v>
                </c:pt>
                <c:pt idx="2">
                  <c:v>2536</c:v>
                </c:pt>
                <c:pt idx="3">
                  <c:v>32890</c:v>
                </c:pt>
                <c:pt idx="4">
                  <c:v>82793</c:v>
                </c:pt>
                <c:pt idx="5">
                  <c:v>167391</c:v>
                </c:pt>
                <c:pt idx="6">
                  <c:v>248730</c:v>
                </c:pt>
                <c:pt idx="7">
                  <c:v>260491</c:v>
                </c:pt>
                <c:pt idx="8">
                  <c:v>290213</c:v>
                </c:pt>
                <c:pt idx="9">
                  <c:v>212171</c:v>
                </c:pt>
                <c:pt idx="10">
                  <c:v>138009</c:v>
                </c:pt>
                <c:pt idx="11">
                  <c:v>78143</c:v>
                </c:pt>
                <c:pt idx="12">
                  <c:v>32070</c:v>
                </c:pt>
                <c:pt idx="13">
                  <c:v>28913</c:v>
                </c:pt>
                <c:pt idx="14">
                  <c:v>17274</c:v>
                </c:pt>
                <c:pt idx="15">
                  <c:v>2245</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regimen'!$I$36:$I$51</c:f>
              <c:numCache>
                <c:formatCode>#,##0</c:formatCode>
                <c:ptCount val="16"/>
                <c:pt idx="0">
                  <c:v>1011179</c:v>
                </c:pt>
                <c:pt idx="1">
                  <c:v>1021462</c:v>
                </c:pt>
                <c:pt idx="2">
                  <c:v>1016345</c:v>
                </c:pt>
                <c:pt idx="3">
                  <c:v>972636</c:v>
                </c:pt>
                <c:pt idx="4">
                  <c:v>899909</c:v>
                </c:pt>
                <c:pt idx="5">
                  <c:v>787836</c:v>
                </c:pt>
                <c:pt idx="6">
                  <c:v>685416</c:v>
                </c:pt>
                <c:pt idx="7">
                  <c:v>546272</c:v>
                </c:pt>
                <c:pt idx="8">
                  <c:v>437294</c:v>
                </c:pt>
                <c:pt idx="9">
                  <c:v>332960</c:v>
                </c:pt>
                <c:pt idx="10">
                  <c:v>239780</c:v>
                </c:pt>
                <c:pt idx="11">
                  <c:v>193234</c:v>
                </c:pt>
                <c:pt idx="12">
                  <c:v>163740</c:v>
                </c:pt>
                <c:pt idx="13">
                  <c:v>143337</c:v>
                </c:pt>
                <c:pt idx="14">
                  <c:v>119024</c:v>
                </c:pt>
                <c:pt idx="15">
                  <c:v>100716</c:v>
                </c:pt>
              </c:numCache>
            </c:numRef>
          </c:val>
        </c:ser>
        <c:dLbls>
          <c:showLegendKey val="0"/>
          <c:showVal val="0"/>
          <c:showCatName val="0"/>
          <c:showSerName val="0"/>
          <c:showPercent val="0"/>
          <c:showBubbleSize val="0"/>
        </c:dLbls>
        <c:gapWidth val="15"/>
        <c:overlap val="100"/>
        <c:axId val="567867888"/>
        <c:axId val="567867496"/>
      </c:barChart>
      <c:catAx>
        <c:axId val="5678678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67496"/>
        <c:crosses val="autoZero"/>
        <c:auto val="1"/>
        <c:lblAlgn val="ctr"/>
        <c:lblOffset val="100"/>
        <c:noMultiLvlLbl val="0"/>
      </c:catAx>
      <c:valAx>
        <c:axId val="567867496"/>
        <c:scaling>
          <c:orientation val="minMax"/>
          <c:max val="105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678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Death_0-14_All 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3C670611-DB37-402E-B56F-17DC17502577}" type="CELLRANGE">
                      <a:rPr lang="en-US"/>
                      <a:pPr/>
                      <a:t>[CELLRANGE]</a:t>
                    </a:fld>
                    <a:r>
                      <a:rPr lang="en-US" baseline="0"/>
                      <a:t> </a:t>
                    </a:r>
                    <a:fld id="{BC1E3D13-EE0C-416E-8935-C8458FF99303}" type="CATEGORYNAME">
                      <a:rPr lang="en-US" baseline="0"/>
                      <a:pPr/>
                      <a:t>[CATEGORY NAME]</a:t>
                    </a:fld>
                    <a:r>
                      <a:rPr lang="en-US" baseline="0"/>
                      <a:t> </a:t>
                    </a:r>
                    <a:fld id="{B71BB618-A6FF-42AD-82B5-9A9DDC76C07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E8348491-A2D6-4BD1-A495-6D3B762B0C3E}" type="CELLRANGE">
                      <a:rPr lang="en-US"/>
                      <a:pPr/>
                      <a:t>[CELLRANGE]</a:t>
                    </a:fld>
                    <a:r>
                      <a:rPr lang="en-US" baseline="0"/>
                      <a:t> </a:t>
                    </a:r>
                    <a:fld id="{7BD1722F-A97E-42D6-B745-14C3EC0C6971}" type="CATEGORYNAME">
                      <a:rPr lang="en-US" baseline="0"/>
                      <a:pPr/>
                      <a:t>[CATEGORY NAME]</a:t>
                    </a:fld>
                    <a:r>
                      <a:rPr lang="en-US" baseline="0"/>
                      <a:t> </a:t>
                    </a:r>
                    <a:fld id="{55EB2698-F4F0-4F80-AE42-306D4431D6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02A8A5C4-9C83-443B-A7F2-839E36885A77}" type="CELLRANGE">
                      <a:rPr lang="en-US"/>
                      <a:pPr/>
                      <a:t>[CELLRANGE]</a:t>
                    </a:fld>
                    <a:r>
                      <a:rPr lang="en-US" baseline="0"/>
                      <a:t> </a:t>
                    </a:r>
                    <a:fld id="{EF214A10-5508-45EA-8370-54FA5E8C6808}" type="CATEGORYNAME">
                      <a:rPr lang="en-US" baseline="0"/>
                      <a:pPr/>
                      <a:t>[CATEGORY NAME]</a:t>
                    </a:fld>
                    <a:r>
                      <a:rPr lang="en-US" baseline="0"/>
                      <a:t> </a:t>
                    </a:r>
                    <a:fld id="{9D0797EF-893E-49D3-92B3-41D3676F085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63E259E8-A08B-4A1F-A336-5D7BF76459C3}" type="CELLRANGE">
                      <a:rPr lang="en-US"/>
                      <a:pPr/>
                      <a:t>[CELLRANGE]</a:t>
                    </a:fld>
                    <a:r>
                      <a:rPr lang="en-US" baseline="0"/>
                      <a:t> </a:t>
                    </a:r>
                    <a:fld id="{38249B0A-C926-4218-891F-9BED2D2271DC}" type="CATEGORYNAME">
                      <a:rPr lang="en-US" baseline="0"/>
                      <a:pPr/>
                      <a:t>[CATEGORY NAME]</a:t>
                    </a:fld>
                    <a:r>
                      <a:rPr lang="en-US" baseline="0"/>
                      <a:t> </a:t>
                    </a:r>
                    <a:fld id="{6A3E1313-6550-4CDF-BDE3-BEA4BD165D0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429A5B9D-F999-4574-A829-7C2EE9204184}" type="CELLRANGE">
                      <a:rPr lang="en-US"/>
                      <a:pPr/>
                      <a:t>[CELLRANGE]</a:t>
                    </a:fld>
                    <a:r>
                      <a:rPr lang="en-US" baseline="0"/>
                      <a:t> </a:t>
                    </a:r>
                    <a:fld id="{2833AACC-63C8-45D1-89E2-4CA971058095}" type="CATEGORYNAME">
                      <a:rPr lang="en-US" baseline="0"/>
                      <a:pPr/>
                      <a:t>[CATEGORY NAME]</a:t>
                    </a:fld>
                    <a:r>
                      <a:rPr lang="en-US" baseline="0"/>
                      <a:t> </a:t>
                    </a:r>
                    <a:fld id="{172FAEFD-FA20-4E31-833B-7D7851B3309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92F536B7-B736-4618-8FF5-BD519CD06D13}" type="CELLRANGE">
                      <a:rPr lang="en-US"/>
                      <a:pPr/>
                      <a:t>[CELLRANGE]</a:t>
                    </a:fld>
                    <a:r>
                      <a:rPr lang="en-US" baseline="0"/>
                      <a:t> </a:t>
                    </a:r>
                    <a:fld id="{30A90DDA-ED67-4DCD-85CF-F2210B4562FA}" type="CATEGORYNAME">
                      <a:rPr lang="en-US" baseline="0"/>
                      <a:pPr/>
                      <a:t>[CATEGORY NAME]</a:t>
                    </a:fld>
                    <a:r>
                      <a:rPr lang="en-US" baseline="0"/>
                      <a:t> </a:t>
                    </a:r>
                    <a:fld id="{1EC0868D-5506-4248-B51C-1C8731A22DA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0.1334195673816635"/>
                  <c:y val="-9.2951815199657992E-2"/>
                </c:manualLayout>
              </c:layout>
              <c:tx>
                <c:rich>
                  <a:bodyPr/>
                  <a:lstStyle/>
                  <a:p>
                    <a:fld id="{9971F514-F288-4189-84E6-7EECB23A045A}" type="CELLRANGE">
                      <a:rPr lang="en-US"/>
                      <a:pPr/>
                      <a:t>[CELLRANGE]</a:t>
                    </a:fld>
                    <a:r>
                      <a:rPr lang="en-US" baseline="0"/>
                      <a:t> </a:t>
                    </a:r>
                    <a:fld id="{625FD1EA-9FBF-4651-86A8-6E92F3340DE1}"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13294502669924879"/>
                  <c:y val="-2.864211384250211E-2"/>
                </c:manualLayout>
              </c:layout>
              <c:tx>
                <c:rich>
                  <a:bodyPr/>
                  <a:lstStyle/>
                  <a:p>
                    <a:fld id="{5924F26F-D9AB-48E1-810C-FB7FAF731D15}" type="CELLRANGE">
                      <a:rPr lang="en-US"/>
                      <a:pPr/>
                      <a:t>[CELLRANGE]</a:t>
                    </a:fld>
                    <a:r>
                      <a:rPr lang="en-US" baseline="0"/>
                      <a:t> </a:t>
                    </a:r>
                    <a:fld id="{86D01B72-4575-41DC-A8A1-567D1AFF16CF}" type="CATEGORYNAME">
                      <a:rPr lang="en-US" baseline="0"/>
                      <a:pPr/>
                      <a:t>[CATEGORY NAME]</a:t>
                    </a:fld>
                    <a:r>
                      <a:rPr lang="en-US" baseline="0"/>
                      <a:t> &lt;1%</a:t>
                    </a:r>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Death_0-14_All Regions'!$A$39:$A$46</c:f>
              <c:strCache>
                <c:ptCount val="8"/>
                <c:pt idx="0">
                  <c:v>Eastern and Southern Africa</c:v>
                </c:pt>
                <c:pt idx="1">
                  <c:v>Western and Central Africa</c:v>
                </c:pt>
                <c:pt idx="2">
                  <c:v>South Asia</c:v>
                </c:pt>
                <c:pt idx="3">
                  <c:v>East Asia and the Pacific</c:v>
                </c:pt>
                <c:pt idx="4">
                  <c:v>Latin America and the Caribbean</c:v>
                </c:pt>
                <c:pt idx="5">
                  <c:v>Middle East and North Africa</c:v>
                </c:pt>
                <c:pt idx="6">
                  <c:v>Rest of World</c:v>
                </c:pt>
                <c:pt idx="7">
                  <c:v>CEE/CIS</c:v>
                </c:pt>
              </c:strCache>
            </c:strRef>
          </c:cat>
          <c:val>
            <c:numRef>
              <c:f>'AIDS Death_0-14_All Regions'!$B$39:$B$46</c:f>
              <c:numCache>
                <c:formatCode>General</c:formatCode>
                <c:ptCount val="8"/>
                <c:pt idx="0">
                  <c:v>48091</c:v>
                </c:pt>
                <c:pt idx="1">
                  <c:v>42759</c:v>
                </c:pt>
                <c:pt idx="2">
                  <c:v>8032.1013000000003</c:v>
                </c:pt>
                <c:pt idx="3">
                  <c:v>3502.3850000000002</c:v>
                </c:pt>
                <c:pt idx="4">
                  <c:v>1829.3811000000001</c:v>
                </c:pt>
                <c:pt idx="5">
                  <c:v>785</c:v>
                </c:pt>
                <c:pt idx="6">
                  <c:v>307.70569999999998</c:v>
                </c:pt>
                <c:pt idx="7">
                  <c:v>296.90640000000002</c:v>
                </c:pt>
              </c:numCache>
            </c:numRef>
          </c:val>
          <c:extLst>
            <c:ext xmlns:c15="http://schemas.microsoft.com/office/drawing/2012/chart" uri="{02D57815-91ED-43cb-92C2-25804820EDAC}">
              <c15:datalabelsRange>
                <c15:f>'AIDS Death_0-14_All Regions'!$C$39:$C$46</c15:f>
                <c15:dlblRangeCache>
                  <c:ptCount val="8"/>
                  <c:pt idx="0">
                    <c:v>48,000</c:v>
                  </c:pt>
                  <c:pt idx="1">
                    <c:v>43,000</c:v>
                  </c:pt>
                  <c:pt idx="2">
                    <c:v>8,000</c:v>
                  </c:pt>
                  <c:pt idx="3">
                    <c:v>3,500</c:v>
                  </c:pt>
                  <c:pt idx="4">
                    <c:v>1,800</c:v>
                  </c:pt>
                  <c:pt idx="5">
                    <c:v>&lt;1,000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Eastern and Southern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234825037081205"/>
          <c:w val="0.55595011313241027"/>
          <c:h val="0.59274083792792376"/>
        </c:manualLayout>
      </c:layout>
      <c:pieChart>
        <c:varyColors val="1"/>
        <c:ser>
          <c:idx val="0"/>
          <c:order val="0"/>
          <c:tx>
            <c:strRef>
              <c:f>'AIDS Deaths_0-14_ESAR'!$B$38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E2EBCFC5-52F0-45D2-B862-632FAF11EF59}" type="CELLRANGE">
                      <a:rPr lang="en-US"/>
                      <a:pPr/>
                      <a:t>[CELLRANGE]</a:t>
                    </a:fld>
                    <a:r>
                      <a:rPr lang="en-US" baseline="0"/>
                      <a:t>
</a:t>
                    </a:r>
                    <a:fld id="{01407A44-D7ED-4D03-B889-6A184ECED9A9}" type="CATEGORYNAME">
                      <a:rPr lang="en-US" baseline="0"/>
                      <a:pPr/>
                      <a:t>[CATEGORY NAME]</a:t>
                    </a:fld>
                    <a:r>
                      <a:rPr lang="en-US" baseline="0"/>
                      <a:t>
</a:t>
                    </a:r>
                    <a:fld id="{0B0B375B-3207-4564-A6B7-B7A5616F02B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3582D14F-E37F-4B51-AE50-400828DB7DF8}" type="CELLRANGE">
                      <a:rPr lang="en-US"/>
                      <a:pPr/>
                      <a:t>[CELLRANGE]</a:t>
                    </a:fld>
                    <a:r>
                      <a:rPr lang="en-US" baseline="0"/>
                      <a:t>
</a:t>
                    </a:r>
                    <a:fld id="{BAB9A2E3-24EC-4F68-990F-74176B1A7AB0}" type="CATEGORYNAME">
                      <a:rPr lang="en-US" baseline="0"/>
                      <a:pPr/>
                      <a:t>[CATEGORY NAME]</a:t>
                    </a:fld>
                    <a:r>
                      <a:rPr lang="en-US" baseline="0"/>
                      <a:t>
</a:t>
                    </a:r>
                    <a:fld id="{B9DACBF9-E883-4BBE-885E-6F1D81E06E4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F947EC5F-1D5E-4DAC-9752-5402EDCF1B78}" type="CELLRANGE">
                      <a:rPr lang="en-US"/>
                      <a:pPr/>
                      <a:t>[CELLRANGE]</a:t>
                    </a:fld>
                    <a:r>
                      <a:rPr lang="en-US" baseline="0"/>
                      <a:t>
</a:t>
                    </a:r>
                    <a:fld id="{419928C1-9492-49CA-AA17-165468CE373D}" type="CATEGORYNAME">
                      <a:rPr lang="en-US" baseline="0"/>
                      <a:pPr/>
                      <a:t>[CATEGORY NAME]</a:t>
                    </a:fld>
                    <a:r>
                      <a:rPr lang="en-US" baseline="0"/>
                      <a:t>
</a:t>
                    </a:r>
                    <a:fld id="{73E8CE8C-2DF6-4821-831A-1EBD016A9C94}"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tx>
                <c:rich>
                  <a:bodyPr/>
                  <a:lstStyle/>
                  <a:p>
                    <a:fld id="{340431C8-BBD7-4E30-A4A8-182E76A4BAB3}" type="CELLRANGE">
                      <a:rPr lang="en-US"/>
                      <a:pPr/>
                      <a:t>[CELLRANGE]</a:t>
                    </a:fld>
                    <a:r>
                      <a:rPr lang="en-US" baseline="0"/>
                      <a:t>
</a:t>
                    </a:r>
                    <a:fld id="{9F58AC1B-45C1-4854-8024-CCA5956B86F4}" type="CATEGORYNAME">
                      <a:rPr lang="en-US" baseline="0"/>
                      <a:pPr/>
                      <a:t>[CATEGORY NAME]</a:t>
                    </a:fld>
                    <a:r>
                      <a:rPr lang="en-US" baseline="0"/>
                      <a:t>
</a:t>
                    </a:r>
                    <a:fld id="{2D975AA6-FD14-4C60-8D19-DB2B9B95D3B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4"/>
              <c:layout/>
              <c:tx>
                <c:rich>
                  <a:bodyPr/>
                  <a:lstStyle/>
                  <a:p>
                    <a:fld id="{432F6429-9ACA-43C6-AB5E-3E7C189BCB13}" type="CELLRANGE">
                      <a:rPr lang="en-US"/>
                      <a:pPr/>
                      <a:t>[CELLRANGE]</a:t>
                    </a:fld>
                    <a:r>
                      <a:rPr lang="en-US" baseline="0"/>
                      <a:t>
</a:t>
                    </a:r>
                    <a:fld id="{CEAC245E-861C-4608-9250-7ACE15955EA9}" type="CATEGORYNAME">
                      <a:rPr lang="en-US" baseline="0"/>
                      <a:pPr/>
                      <a:t>[CATEGORY NAME]</a:t>
                    </a:fld>
                    <a:r>
                      <a:rPr lang="en-US" baseline="0"/>
                      <a:t>
</a:t>
                    </a:r>
                    <a:fld id="{8F65310E-3921-4197-8C90-11AD550F22C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tx>
                <c:rich>
                  <a:bodyPr/>
                  <a:lstStyle/>
                  <a:p>
                    <a:fld id="{FC5153EE-CAE0-42CE-82FC-CBF9154E6262}" type="CELLRANGE">
                      <a:rPr lang="en-US"/>
                      <a:pPr/>
                      <a:t>[CELLRANGE]</a:t>
                    </a:fld>
                    <a:r>
                      <a:rPr lang="en-US" baseline="0"/>
                      <a:t>
</a:t>
                    </a:r>
                    <a:fld id="{4B75034D-1DD1-46C7-95D8-DD66C5DDAAEE}" type="CATEGORYNAME">
                      <a:rPr lang="en-US" baseline="0"/>
                      <a:pPr/>
                      <a:t>[CATEGORY NAME]</a:t>
                    </a:fld>
                    <a:r>
                      <a:rPr lang="en-US" baseline="0"/>
                      <a:t>
</a:t>
                    </a:r>
                    <a:fld id="{AF7C1BA8-72F5-49DA-97E1-F302831901A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6"/>
              <c:layout/>
              <c:tx>
                <c:rich>
                  <a:bodyPr/>
                  <a:lstStyle/>
                  <a:p>
                    <a:fld id="{08173583-D1C2-4BAA-8F97-06001D03CB32}" type="CELLRANGE">
                      <a:rPr lang="en-US"/>
                      <a:pPr/>
                      <a:t>[CELLRANGE]</a:t>
                    </a:fld>
                    <a:r>
                      <a:rPr lang="en-US" baseline="0"/>
                      <a:t>
</a:t>
                    </a:r>
                    <a:fld id="{9E772F31-8787-4552-BB27-8E60AC3E9B3C}" type="CATEGORYNAME">
                      <a:rPr lang="en-US" baseline="0"/>
                      <a:pPr/>
                      <a:t>[CATEGORY NAME]</a:t>
                    </a:fld>
                    <a:r>
                      <a:rPr lang="en-US" baseline="0"/>
                      <a:t>
</a:t>
                    </a:r>
                    <a:fld id="{590F0EC8-3059-43CD-827C-2261775E204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tx>
                <c:rich>
                  <a:bodyPr/>
                  <a:lstStyle/>
                  <a:p>
                    <a:fld id="{A6D06735-CD3F-4297-A59A-94C4779AF4D6}" type="CELLRANGE">
                      <a:rPr lang="en-US"/>
                      <a:pPr/>
                      <a:t>[CELLRANGE]</a:t>
                    </a:fld>
                    <a:r>
                      <a:rPr lang="en-US" baseline="0"/>
                      <a:t>
</a:t>
                    </a:r>
                    <a:fld id="{BE4AE556-F9CB-44DA-B653-A470B4B0EC0A}" type="CATEGORYNAME">
                      <a:rPr lang="en-US" baseline="0"/>
                      <a:pPr/>
                      <a:t>[CATEGORY NAME]</a:t>
                    </a:fld>
                    <a:r>
                      <a:rPr lang="en-US" baseline="0"/>
                      <a:t>
</a:t>
                    </a:r>
                    <a:fld id="{81DC1CB7-A748-4B9B-8D22-43CD8ED21CC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8"/>
              <c:layout/>
              <c:tx>
                <c:rich>
                  <a:bodyPr/>
                  <a:lstStyle/>
                  <a:p>
                    <a:fld id="{6FA3530F-752E-498A-97BE-B95F94049A4C}" type="CELLRANGE">
                      <a:rPr lang="en-US"/>
                      <a:pPr/>
                      <a:t>[CELLRANGE]</a:t>
                    </a:fld>
                    <a:r>
                      <a:rPr lang="en-US" baseline="0"/>
                      <a:t>
</a:t>
                    </a:r>
                    <a:fld id="{5250C3D5-43D6-4AE1-8B31-574C03F8271E}" type="CATEGORYNAME">
                      <a:rPr lang="en-US" baseline="0"/>
                      <a:pPr/>
                      <a:t>[CATEGORY NAME]</a:t>
                    </a:fld>
                    <a:r>
                      <a:rPr lang="en-US" baseline="0"/>
                      <a:t>
</a:t>
                    </a:r>
                    <a:fld id="{568BC6A6-3C02-4E81-BA82-F7344FA8E60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9"/>
              <c:layout/>
              <c:tx>
                <c:rich>
                  <a:bodyPr/>
                  <a:lstStyle/>
                  <a:p>
                    <a:fld id="{4D8991E7-24B5-4171-814D-F3F61635D305}" type="CELLRANGE">
                      <a:rPr lang="en-US"/>
                      <a:pPr/>
                      <a:t>[CELLRANGE]</a:t>
                    </a:fld>
                    <a:r>
                      <a:rPr lang="en-US" baseline="0"/>
                      <a:t>
</a:t>
                    </a:r>
                    <a:fld id="{92F68B77-BEEE-447D-BD8B-606E0FE5F2D6}" type="CATEGORYNAME">
                      <a:rPr lang="en-US" baseline="0"/>
                      <a:pPr/>
                      <a:t>[CATEGORY NAME]</a:t>
                    </a:fld>
                    <a:r>
                      <a:rPr lang="en-US" baseline="0"/>
                      <a:t>
</a:t>
                    </a:r>
                    <a:fld id="{E46402A8-C643-4C9F-AC58-9DDB35B5B57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48D47FA8-3AE3-40C0-8835-6B7842C91B2E}" type="CELLRANGE">
                      <a:rPr lang="en-US"/>
                      <a:pPr/>
                      <a:t>[CELLRANGE]</a:t>
                    </a:fld>
                    <a:r>
                      <a:rPr lang="en-US" baseline="0"/>
                      <a:t>
</a:t>
                    </a:r>
                    <a:fld id="{5CA6FE73-6EDE-4040-98F6-FDB97118AF9B}" type="CATEGORYNAME">
                      <a:rPr lang="en-US" baseline="0"/>
                      <a:pPr/>
                      <a:t>[CATEGORY NAME]</a:t>
                    </a:fld>
                    <a:r>
                      <a:rPr lang="en-US" baseline="0"/>
                      <a:t>
</a:t>
                    </a:r>
                    <a:fld id="{BA83E28D-3900-4D92-A195-D86C83DFB8B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1"/>
              <c:layout>
                <c:manualLayout>
                  <c:x val="-0.14102079628477457"/>
                  <c:y val="-5.4113264629644657E-2"/>
                </c:manualLayout>
              </c:layout>
              <c:tx>
                <c:rich>
                  <a:bodyPr/>
                  <a:lstStyle/>
                  <a:p>
                    <a:fld id="{34C01A7C-D56E-492A-B578-CFC65270D8D4}" type="CELLRANGE">
                      <a:rPr lang="en-US" baseline="0"/>
                      <a:pPr/>
                      <a:t>[CELLRANGE]</a:t>
                    </a:fld>
                    <a:r>
                      <a:rPr lang="en-US" baseline="0"/>
                      <a:t>
</a:t>
                    </a:r>
                    <a:fld id="{70DC146F-379A-416C-B338-67814AB1855F}" type="CATEGORYNAME">
                      <a:rPr lang="en-US" baseline="0"/>
                      <a:pPr/>
                      <a:t>[CATEGORY NAME]</a:t>
                    </a:fld>
                    <a:r>
                      <a:rPr lang="en-US" baseline="0"/>
                      <a:t>
</a:t>
                    </a:r>
                    <a:fld id="{58F4DDF8-4D97-427F-8CE3-0B848FB0080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2"/>
              <c:layout/>
              <c:tx>
                <c:rich>
                  <a:bodyPr/>
                  <a:lstStyle/>
                  <a:p>
                    <a:fld id="{6B2A5427-5EBC-4808-A6AC-7C8E546831B2}" type="CELLRANGE">
                      <a:rPr lang="en-US"/>
                      <a:pPr/>
                      <a:t>[CELLRANGE]</a:t>
                    </a:fld>
                    <a:r>
                      <a:rPr lang="en-US" baseline="0"/>
                      <a:t>
</a:t>
                    </a:r>
                    <a:fld id="{198FF41D-DA50-4C6D-973C-FAF910E5D99E}" type="CATEGORYNAME">
                      <a:rPr lang="en-US" baseline="0"/>
                      <a:pPr/>
                      <a:t>[CATEGORY NAME]</a:t>
                    </a:fld>
                    <a:r>
                      <a:rPr lang="en-US" baseline="0"/>
                      <a:t>
</a:t>
                    </a:r>
                    <a:fld id="{B6094A72-2C54-4A5B-B421-A0C46034F2E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99041ADB-8D52-4449-8372-245BC6681A92}" type="CELLRANGE">
                      <a:rPr lang="en-US"/>
                      <a:pPr/>
                      <a:t>[CELLRANGE]</a:t>
                    </a:fld>
                    <a:r>
                      <a:rPr lang="en-US" baseline="0"/>
                      <a:t>
</a:t>
                    </a:r>
                    <a:fld id="{4417DAB1-F1A3-4BC4-871F-29718E686912}" type="CATEGORYNAME">
                      <a:rPr lang="en-US" baseline="0"/>
                      <a:pPr/>
                      <a:t>[CATEGORY NAME]</a:t>
                    </a:fld>
                    <a:r>
                      <a:rPr lang="en-US" baseline="0"/>
                      <a:t>
</a:t>
                    </a:r>
                    <a:fld id="{E937AA3E-3095-47C3-B691-705464D46F8F}"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8091E21B-434A-4475-802C-79BB5E85E71E}" type="CELLRANGE">
                      <a:rPr lang="en-US"/>
                      <a:pPr/>
                      <a:t>[CELLRANGE]</a:t>
                    </a:fld>
                    <a:r>
                      <a:rPr lang="en-US" baseline="0"/>
                      <a:t>
</a:t>
                    </a:r>
                    <a:fld id="{35F29B98-C9CB-4BE5-BFCB-C1038479B8BF}" type="CATEGORYNAME">
                      <a:rPr lang="en-US" baseline="0"/>
                      <a:pPr/>
                      <a:t>[CATEGORY NAME]</a:t>
                    </a:fld>
                    <a:r>
                      <a:rPr lang="en-US" baseline="0"/>
                      <a:t>
</a:t>
                    </a:r>
                    <a:fld id="{A7A17D76-F0A9-4040-88FF-FFBAFB96FB2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D536AC2D-72D7-4E05-88E6-5A53F9B336E6}" type="CELLRANGE">
                      <a:rPr lang="en-US"/>
                      <a:pPr/>
                      <a:t>[CELLRANGE]</a:t>
                    </a:fld>
                    <a:r>
                      <a:rPr lang="en-US" baseline="0"/>
                      <a:t>
</a:t>
                    </a:r>
                    <a:fld id="{060F756E-4D50-48AB-B5C1-2F18383924F9}" type="CATEGORYNAME">
                      <a:rPr lang="en-US" baseline="0"/>
                      <a:pPr/>
                      <a:t>[CATEGORY NAME]</a:t>
                    </a:fld>
                    <a:r>
                      <a:rPr lang="en-US" baseline="0"/>
                      <a:t>
</a:t>
                    </a:r>
                    <a:fld id="{C0E8DD67-434E-4417-A3B4-7D8CE89AB7A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BF598BA8-CE4F-4653-8ABC-95456AE0A593}" type="CELLRANGE">
                      <a:rPr lang="en-US"/>
                      <a:pPr/>
                      <a:t>[CELLRANGE]</a:t>
                    </a:fld>
                    <a:r>
                      <a:rPr lang="en-US" baseline="0"/>
                      <a:t>
</a:t>
                    </a:r>
                    <a:fld id="{2A55226F-ABD3-40DC-8C65-80B8D3A0C5F3}" type="CATEGORYNAME">
                      <a:rPr lang="en-US" baseline="0"/>
                      <a:pPr/>
                      <a:t>[CATEGORY NAME]</a:t>
                    </a:fld>
                    <a:r>
                      <a:rPr lang="en-US" baseline="0"/>
                      <a:t>
</a:t>
                    </a:r>
                    <a:fld id="{2EB7E180-A985-43AA-B864-953605115D53}"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0C024194-3850-4F57-873A-3B9D7783D017}" type="CELLRANGE">
                      <a:rPr lang="en-US"/>
                      <a:pPr/>
                      <a:t>[CELLRANGE]</a:t>
                    </a:fld>
                    <a:r>
                      <a:rPr lang="en-US" baseline="0"/>
                      <a:t>
</a:t>
                    </a:r>
                    <a:fld id="{98D7F8DC-721A-41A5-AF40-7E75C6403E8A}" type="CATEGORYNAME">
                      <a:rPr lang="en-US" baseline="0"/>
                      <a:pPr/>
                      <a:t>[CATEGORY NAME]</a:t>
                    </a:fld>
                    <a:r>
                      <a:rPr lang="en-US" baseline="0"/>
                      <a:t>
</a:t>
                    </a:r>
                    <a:fld id="{214B2238-7CA4-4E14-AD5F-D91B4436A20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8"/>
              <c:layout>
                <c:manualLayout>
                  <c:x val="0.22816811935967157"/>
                  <c:y val="-0.13668737167817768"/>
                </c:manualLayout>
              </c:layout>
              <c:tx>
                <c:rich>
                  <a:bodyPr/>
                  <a:lstStyle/>
                  <a:p>
                    <a:fld id="{315F4FD7-F000-4ED3-B1EC-44F08E1F5D5C}" type="CELLRANGE">
                      <a:rPr lang="en-US" baseline="0"/>
                      <a:pPr/>
                      <a:t>[CELLRANGE]</a:t>
                    </a:fld>
                    <a:r>
                      <a:rPr lang="en-US" baseline="0"/>
                      <a:t>
</a:t>
                    </a:r>
                    <a:fld id="{5BCB9657-DF6C-4F80-92FF-FE60F5D87C7E}" type="CATEGORYNAME">
                      <a:rPr lang="en-US" baseline="0"/>
                      <a:pPr/>
                      <a:t>[CATEGORY NAME]</a:t>
                    </a:fld>
                    <a:r>
                      <a:rPr lang="en-US" baseline="0"/>
                      <a:t>
</a:t>
                    </a:r>
                    <a:fld id="{4D49B5EB-5868-4795-9630-EBC59D680D4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9"/>
              <c:layout>
                <c:manualLayout>
                  <c:x val="0.25792440469865002"/>
                  <c:y val="-2.4765633253361057E-2"/>
                </c:manualLayout>
              </c:layout>
              <c:tx>
                <c:rich>
                  <a:bodyPr/>
                  <a:lstStyle/>
                  <a:p>
                    <a:fld id="{790FD69E-72E3-486E-ACBE-378A46961624}" type="CELLRANGE">
                      <a:rPr lang="en-US"/>
                      <a:pPr/>
                      <a:t>[CELLRANGE]</a:t>
                    </a:fld>
                    <a:r>
                      <a:rPr lang="en-US" baseline="0"/>
                      <a:t>
</a:t>
                    </a:r>
                    <a:fld id="{58AD1AF2-594C-4ECC-BBA5-26F1BD6BD1A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manualLayout>
                  <c:x val="0.25312912880603439"/>
                  <c:y val="5.4476431654323788E-2"/>
                </c:manualLayout>
              </c:layout>
              <c:tx>
                <c:rich>
                  <a:bodyPr/>
                  <a:lstStyle/>
                  <a:p>
                    <a:fld id="{50B51204-1272-471C-8180-35C90347922E}" type="CELLRANGE">
                      <a:rPr lang="en-US"/>
                      <a:pPr/>
                      <a:t>[CELLRANGE]</a:t>
                    </a:fld>
                    <a:r>
                      <a:rPr lang="en-US" baseline="0"/>
                      <a:t>
</a:t>
                    </a:r>
                    <a:fld id="{15FA580D-D605-49F4-87A3-AA20B8FAE315}"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Deaths_0-14_ESAR'!$A$39:$A$59</c:f>
              <c:strCache>
                <c:ptCount val="21"/>
                <c:pt idx="0">
                  <c:v>South Africa</c:v>
                </c:pt>
                <c:pt idx="1">
                  <c:v>United Republic of Tanzania</c:v>
                </c:pt>
                <c:pt idx="2">
                  <c:v>Kenya</c:v>
                </c:pt>
                <c:pt idx="3">
                  <c:v>Mozambique</c:v>
                </c:pt>
                <c:pt idx="4">
                  <c:v>Uganda</c:v>
                </c:pt>
                <c:pt idx="5">
                  <c:v>Zambia</c:v>
                </c:pt>
                <c:pt idx="6">
                  <c:v>Malawi</c:v>
                </c:pt>
                <c:pt idx="7">
                  <c:v>Zimbabwe</c:v>
                </c:pt>
                <c:pt idx="8">
                  <c:v>Ethiopia</c:v>
                </c:pt>
                <c:pt idx="9">
                  <c:v>Angola</c:v>
                </c:pt>
                <c:pt idx="10">
                  <c:v>South Sudan</c:v>
                </c:pt>
                <c:pt idx="11">
                  <c:v>Lesotho</c:v>
                </c:pt>
                <c:pt idx="12">
                  <c:v>Madagascar</c:v>
                </c:pt>
                <c:pt idx="13">
                  <c:v>Burundi</c:v>
                </c:pt>
                <c:pt idx="14">
                  <c:v>Rwanda</c:v>
                </c:pt>
                <c:pt idx="15">
                  <c:v>Somalia</c:v>
                </c:pt>
                <c:pt idx="16">
                  <c:v>Swaziland</c:v>
                </c:pt>
                <c:pt idx="17">
                  <c:v>Namibia</c:v>
                </c:pt>
                <c:pt idx="18">
                  <c:v>Botswana</c:v>
                </c:pt>
                <c:pt idx="19">
                  <c:v>Eritrea</c:v>
                </c:pt>
                <c:pt idx="20">
                  <c:v>Mauritius</c:v>
                </c:pt>
              </c:strCache>
            </c:strRef>
          </c:cat>
          <c:val>
            <c:numRef>
              <c:f>'AIDS Deaths_0-14_ESAR'!$B$39:$B$59</c:f>
              <c:numCache>
                <c:formatCode>General</c:formatCode>
                <c:ptCount val="21"/>
                <c:pt idx="0">
                  <c:v>7811</c:v>
                </c:pt>
                <c:pt idx="1">
                  <c:v>5105</c:v>
                </c:pt>
                <c:pt idx="2">
                  <c:v>4959</c:v>
                </c:pt>
                <c:pt idx="3">
                  <c:v>4864</c:v>
                </c:pt>
                <c:pt idx="4">
                  <c:v>4714</c:v>
                </c:pt>
                <c:pt idx="5">
                  <c:v>3641</c:v>
                </c:pt>
                <c:pt idx="6">
                  <c:v>3519</c:v>
                </c:pt>
                <c:pt idx="7">
                  <c:v>3310</c:v>
                </c:pt>
                <c:pt idx="8">
                  <c:v>3226</c:v>
                </c:pt>
                <c:pt idx="9">
                  <c:v>2429</c:v>
                </c:pt>
                <c:pt idx="10">
                  <c:v>1435</c:v>
                </c:pt>
                <c:pt idx="11">
                  <c:v>739</c:v>
                </c:pt>
                <c:pt idx="12">
                  <c:v>381</c:v>
                </c:pt>
                <c:pt idx="13">
                  <c:v>362</c:v>
                </c:pt>
                <c:pt idx="14">
                  <c:v>356</c:v>
                </c:pt>
                <c:pt idx="15">
                  <c:v>352</c:v>
                </c:pt>
                <c:pt idx="16">
                  <c:v>291</c:v>
                </c:pt>
                <c:pt idx="17">
                  <c:v>255</c:v>
                </c:pt>
                <c:pt idx="18">
                  <c:v>248</c:v>
                </c:pt>
                <c:pt idx="19">
                  <c:v>91</c:v>
                </c:pt>
                <c:pt idx="20">
                  <c:v>3</c:v>
                </c:pt>
              </c:numCache>
            </c:numRef>
          </c:val>
          <c:extLst>
            <c:ext xmlns:c15="http://schemas.microsoft.com/office/drawing/2012/chart" uri="{02D57815-91ED-43cb-92C2-25804820EDAC}">
              <c15:datalabelsRange>
                <c15:f>'AIDS Deaths_0-14_ESAR'!$C$39:$C$59</c15:f>
                <c15:dlblRangeCache>
                  <c:ptCount val="21"/>
                  <c:pt idx="0">
                    <c:v>7,800</c:v>
                  </c:pt>
                  <c:pt idx="1">
                    <c:v>5,100</c:v>
                  </c:pt>
                  <c:pt idx="2">
                    <c:v>5,000</c:v>
                  </c:pt>
                  <c:pt idx="3">
                    <c:v>4,900</c:v>
                  </c:pt>
                  <c:pt idx="4">
                    <c:v>4,700</c:v>
                  </c:pt>
                  <c:pt idx="5">
                    <c:v>3,600</c:v>
                  </c:pt>
                  <c:pt idx="6">
                    <c:v>3,500</c:v>
                  </c:pt>
                  <c:pt idx="7">
                    <c:v>3,300</c:v>
                  </c:pt>
                  <c:pt idx="9">
                    <c:v>2,400</c:v>
                  </c:pt>
                  <c:pt idx="10">
                    <c:v>1,400</c:v>
                  </c:pt>
                  <c:pt idx="11">
                    <c:v>&lt;1,000</c:v>
                  </c:pt>
                  <c:pt idx="12">
                    <c:v>&lt;500</c:v>
                  </c:pt>
                  <c:pt idx="13">
                    <c:v>&lt;500</c:v>
                  </c:pt>
                  <c:pt idx="14">
                    <c:v>&lt;500</c:v>
                  </c:pt>
                  <c:pt idx="15">
                    <c:v>&lt;500</c:v>
                  </c:pt>
                  <c:pt idx="16">
                    <c:v>&lt;500</c:v>
                  </c:pt>
                  <c:pt idx="17">
                    <c:v>&lt;500</c:v>
                  </c:pt>
                  <c:pt idx="18">
                    <c:v>&lt;500</c:v>
                  </c:pt>
                  <c:pt idx="19">
                    <c:v>&lt;100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a:t>
            </a:r>
            <a:r>
              <a:rPr lang="en-US" baseline="0"/>
              <a:t> AIDS-related deaths, by five-year age groups, Eastern and Southern Africa, 2015</a:t>
            </a:r>
          </a:p>
        </c:rich>
      </c:tx>
      <c:layout>
        <c:manualLayout>
          <c:xMode val="edge"/>
          <c:yMode val="edge"/>
          <c:x val="0.13206268723206954"/>
          <c:y val="1.4022788319201356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stacked"/>
        <c:varyColors val="0"/>
        <c:ser>
          <c:idx val="0"/>
          <c:order val="0"/>
          <c:tx>
            <c:strRef>
              <c:f>'AIDS Deaths_age distribution'!$B$33</c:f>
              <c:strCache>
                <c:ptCount val="1"/>
                <c:pt idx="0">
                  <c:v>Female</c:v>
                </c:pt>
              </c:strCache>
            </c:strRef>
          </c:tx>
          <c:spPr>
            <a:solidFill>
              <a:schemeClr val="accent6">
                <a:lumMod val="40000"/>
                <a:lumOff val="60000"/>
              </a:schemeClr>
            </a:solidFill>
            <a:ln>
              <a:noFill/>
            </a:ln>
            <a:effectLst/>
          </c:spPr>
          <c:invertIfNegative val="0"/>
          <c:dLbls>
            <c:dLbl>
              <c:idx val="0"/>
              <c:layout/>
              <c:tx>
                <c:rich>
                  <a:bodyPr/>
                  <a:lstStyle/>
                  <a:p>
                    <a:fld id="{5A041C44-5811-434B-A48C-E0CA55613D1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5F3065AE-F615-4C62-B4C6-5EC79F65AC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DCFD695A-EA9C-4E1A-94AA-CF412C89E90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65505F29-7EFF-456B-8FFF-4D1BC33830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60602060-4379-420E-BBEC-192D6D1B425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'AIDS Deaths_age distribution'!$A$34:$A$38</c:f>
              <c:strCache>
                <c:ptCount val="5"/>
                <c:pt idx="0">
                  <c:v>0-4</c:v>
                </c:pt>
                <c:pt idx="1">
                  <c:v>5-9</c:v>
                </c:pt>
                <c:pt idx="2">
                  <c:v>10-14</c:v>
                </c:pt>
                <c:pt idx="3">
                  <c:v>15-19</c:v>
                </c:pt>
                <c:pt idx="4">
                  <c:v>20-24</c:v>
                </c:pt>
              </c:strCache>
            </c:strRef>
          </c:cat>
          <c:val>
            <c:numRef>
              <c:f>'AIDS Deaths_age distribution'!$B$34:$B$38</c:f>
              <c:numCache>
                <c:formatCode>General</c:formatCode>
                <c:ptCount val="5"/>
                <c:pt idx="0">
                  <c:v>-12370.240299999999</c:v>
                </c:pt>
                <c:pt idx="1">
                  <c:v>-5895.4070000000002</c:v>
                </c:pt>
                <c:pt idx="2">
                  <c:v>-5974.6517999999996</c:v>
                </c:pt>
                <c:pt idx="3">
                  <c:v>-5818.5843999999997</c:v>
                </c:pt>
                <c:pt idx="4">
                  <c:v>-11057</c:v>
                </c:pt>
              </c:numCache>
            </c:numRef>
          </c:val>
          <c:extLst>
            <c:ext xmlns:c15="http://schemas.microsoft.com/office/drawing/2012/chart" uri="{02D57815-91ED-43cb-92C2-25804820EDAC}">
              <c15:datalabelsRange>
                <c15:f>'AIDS Deaths_age distribution'!$E$34:$E$38</c15:f>
                <c15:dlblRangeCache>
                  <c:ptCount val="5"/>
                  <c:pt idx="0">
                    <c:v>12,000</c:v>
                  </c:pt>
                  <c:pt idx="1">
                    <c:v>5,900</c:v>
                  </c:pt>
                  <c:pt idx="2">
                    <c:v>6,000</c:v>
                  </c:pt>
                  <c:pt idx="3">
                    <c:v>5,800</c:v>
                  </c:pt>
                  <c:pt idx="4">
                    <c:v>11,000</c:v>
                  </c:pt>
                </c15:dlblRangeCache>
              </c15:datalabelsRange>
            </c:ext>
          </c:extLst>
        </c:ser>
        <c:ser>
          <c:idx val="1"/>
          <c:order val="1"/>
          <c:tx>
            <c:strRef>
              <c:f>'AIDS Deaths_age distribution'!$C$33</c:f>
              <c:strCache>
                <c:ptCount val="1"/>
                <c:pt idx="0">
                  <c:v>Male</c:v>
                </c:pt>
              </c:strCache>
            </c:strRef>
          </c:tx>
          <c:spPr>
            <a:solidFill>
              <a:schemeClr val="accent5">
                <a:lumMod val="40000"/>
                <a:lumOff val="60000"/>
              </a:schemeClr>
            </a:solidFill>
            <a:ln>
              <a:noFill/>
            </a:ln>
            <a:effectLst/>
          </c:spPr>
          <c:invertIfNegative val="0"/>
          <c:dLbls>
            <c:dLbl>
              <c:idx val="0"/>
              <c:layout/>
              <c:tx>
                <c:rich>
                  <a:bodyPr/>
                  <a:lstStyle/>
                  <a:p>
                    <a:fld id="{48458613-40CF-4067-AB10-2BC3C02C0C7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FEE0FC1D-3DAD-4CC4-8AE3-C38B0BF1CF7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A55EDEC8-5FE7-41EB-B3F1-E92CC0CE5D8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5F362B86-E832-4CB0-84DF-180D9E60371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FBEAA1C4-279E-41DD-A068-4F43A50A02A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'AIDS Deaths_age distribution'!$A$34:$A$38</c:f>
              <c:strCache>
                <c:ptCount val="5"/>
                <c:pt idx="0">
                  <c:v>0-4</c:v>
                </c:pt>
                <c:pt idx="1">
                  <c:v>5-9</c:v>
                </c:pt>
                <c:pt idx="2">
                  <c:v>10-14</c:v>
                </c:pt>
                <c:pt idx="3">
                  <c:v>15-19</c:v>
                </c:pt>
                <c:pt idx="4">
                  <c:v>20-24</c:v>
                </c:pt>
              </c:strCache>
            </c:strRef>
          </c:cat>
          <c:val>
            <c:numRef>
              <c:f>'AIDS Deaths_age distribution'!$C$34:$C$38</c:f>
              <c:numCache>
                <c:formatCode>General</c:formatCode>
                <c:ptCount val="5"/>
                <c:pt idx="0">
                  <c:v>12442.2448</c:v>
                </c:pt>
                <c:pt idx="1">
                  <c:v>5492.3856999999998</c:v>
                </c:pt>
                <c:pt idx="2">
                  <c:v>5919.6328999999996</c:v>
                </c:pt>
                <c:pt idx="3">
                  <c:v>6267.5348000000004</c:v>
                </c:pt>
                <c:pt idx="4">
                  <c:v>6451</c:v>
                </c:pt>
              </c:numCache>
            </c:numRef>
          </c:val>
          <c:extLst>
            <c:ext xmlns:c15="http://schemas.microsoft.com/office/drawing/2012/chart" uri="{02D57815-91ED-43cb-92C2-25804820EDAC}">
              <c15:datalabelsRange>
                <c15:f>'AIDS Deaths_age distribution'!$F$34:$F$38</c15:f>
                <c15:dlblRangeCache>
                  <c:ptCount val="5"/>
                  <c:pt idx="0">
                    <c:v>12,000</c:v>
                  </c:pt>
                  <c:pt idx="1">
                    <c:v>5,500</c:v>
                  </c:pt>
                  <c:pt idx="2">
                    <c:v>5,900</c:v>
                  </c:pt>
                  <c:pt idx="3">
                    <c:v>6,300</c:v>
                  </c:pt>
                  <c:pt idx="4">
                    <c:v>6,500</c:v>
                  </c:pt>
                </c15:dlblRangeCache>
              </c15:datalabelsRange>
            </c:ext>
          </c:extLst>
        </c:ser>
        <c:dLbls>
          <c:showLegendKey val="0"/>
          <c:showVal val="0"/>
          <c:showCatName val="0"/>
          <c:showSerName val="0"/>
          <c:showPercent val="0"/>
          <c:showBubbleSize val="0"/>
        </c:dLbls>
        <c:gapWidth val="75"/>
        <c:overlap val="100"/>
        <c:axId val="567874160"/>
        <c:axId val="567896504"/>
      </c:barChart>
      <c:catAx>
        <c:axId val="56787416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6504"/>
        <c:crosses val="autoZero"/>
        <c:auto val="1"/>
        <c:lblAlgn val="ctr"/>
        <c:lblOffset val="100"/>
        <c:noMultiLvlLbl val="0"/>
      </c:catAx>
      <c:valAx>
        <c:axId val="567896504"/>
        <c:scaling>
          <c:orientation val="minMax"/>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4160"/>
        <c:crosses val="autoZero"/>
        <c:crossBetween val="between"/>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870741482438297"/>
          <c:y val="0.12400819136947068"/>
          <c:w val="0.15936664548060159"/>
          <c:h val="4.50965143249591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14675729636358"/>
          <c:y val="0.22554353995953833"/>
          <c:w val="0.53742423121754035"/>
          <c:h val="0.74379205256929593"/>
        </c:manualLayout>
      </c:layout>
      <c:pieChart>
        <c:varyColors val="1"/>
        <c:ser>
          <c:idx val="0"/>
          <c:order val="0"/>
          <c:tx>
            <c:strRef>
              <c:f>PMTCT_NI!$O$39</c:f>
              <c:strCache>
                <c:ptCount val="1"/>
                <c:pt idx="0">
                  <c:v>New HIV infections among children</c:v>
                </c:pt>
              </c:strCache>
            </c:strRef>
          </c:tx>
          <c:dPt>
            <c:idx val="0"/>
            <c:bubble3D val="0"/>
            <c:spPr>
              <a:solidFill>
                <a:schemeClr val="accent4"/>
              </a:solidFill>
              <a:ln w="19050">
                <a:solidFill>
                  <a:schemeClr val="lt1"/>
                </a:solidFill>
              </a:ln>
              <a:effectLst/>
            </c:spPr>
          </c:dPt>
          <c:dPt>
            <c:idx val="1"/>
            <c:bubble3D val="0"/>
            <c:spPr>
              <a:solidFill>
                <a:schemeClr val="accent6">
                  <a:lumMod val="60000"/>
                  <a:lumOff val="40000"/>
                </a:schemeClr>
              </a:solidFill>
              <a:ln w="19050">
                <a:solidFill>
                  <a:schemeClr val="lt1"/>
                </a:solidFill>
              </a:ln>
              <a:effectLst/>
            </c:spPr>
          </c:dPt>
          <c:dPt>
            <c:idx val="2"/>
            <c:bubble3D val="0"/>
            <c:spPr>
              <a:solidFill>
                <a:schemeClr val="accent3">
                  <a:lumMod val="20000"/>
                  <a:lumOff val="80000"/>
                </a:schemeClr>
              </a:solidFill>
              <a:ln w="19050">
                <a:solidFill>
                  <a:schemeClr val="lt1"/>
                </a:solidFill>
              </a:ln>
              <a:effectLst/>
            </c:spPr>
          </c:dPt>
          <c:dPt>
            <c:idx val="3"/>
            <c:bubble3D val="0"/>
            <c:spPr>
              <a:solidFill>
                <a:schemeClr val="accent5">
                  <a:lumMod val="20000"/>
                  <a:lumOff val="80000"/>
                </a:schemeClr>
              </a:solidFill>
              <a:ln w="19050">
                <a:solidFill>
                  <a:schemeClr val="lt1"/>
                </a:solidFill>
              </a:ln>
              <a:effectLst/>
            </c:spPr>
          </c:dPt>
          <c:dPt>
            <c:idx val="4"/>
            <c:bubble3D val="0"/>
            <c:spPr>
              <a:solidFill>
                <a:srgbClr val="0070C0"/>
              </a:solidFill>
              <a:ln w="19050">
                <a:solidFill>
                  <a:schemeClr val="lt1"/>
                </a:solidFill>
              </a:ln>
              <a:effectLst/>
            </c:spPr>
          </c:dPt>
          <c:dPt>
            <c:idx val="5"/>
            <c:bubble3D val="0"/>
            <c:spPr>
              <a:solidFill>
                <a:schemeClr val="accent6">
                  <a:lumMod val="20000"/>
                  <a:lumOff val="80000"/>
                </a:schemeClr>
              </a:solidFill>
              <a:ln w="19050">
                <a:solidFill>
                  <a:schemeClr val="lt1"/>
                </a:solidFill>
              </a:ln>
              <a:effectLst/>
            </c:spPr>
          </c:dPt>
          <c:dPt>
            <c:idx val="6"/>
            <c:bubble3D val="0"/>
            <c:spPr>
              <a:solidFill>
                <a:schemeClr val="bg1">
                  <a:lumMod val="50000"/>
                </a:schemeClr>
              </a:solidFill>
              <a:ln w="19050">
                <a:solidFill>
                  <a:schemeClr val="lt1"/>
                </a:solidFill>
              </a:ln>
              <a:effectLst/>
            </c:spPr>
          </c:dPt>
          <c:dPt>
            <c:idx val="7"/>
            <c:bubble3D val="0"/>
            <c:spPr>
              <a:solidFill>
                <a:schemeClr val="accent1">
                  <a:lumMod val="20000"/>
                  <a:lumOff val="80000"/>
                </a:schemeClr>
              </a:solidFill>
              <a:ln w="19050">
                <a:solidFill>
                  <a:schemeClr val="lt1"/>
                </a:solidFill>
              </a:ln>
              <a:effectLst/>
            </c:spPr>
          </c:dPt>
          <c:dPt>
            <c:idx val="8"/>
            <c:bubble3D val="0"/>
            <c:spPr>
              <a:solidFill>
                <a:schemeClr val="accent5">
                  <a:lumMod val="60000"/>
                  <a:lumOff val="40000"/>
                </a:schemeClr>
              </a:solidFill>
              <a:ln w="19050">
                <a:solidFill>
                  <a:schemeClr val="lt1"/>
                </a:solidFill>
              </a:ln>
              <a:effectLst/>
            </c:spPr>
          </c:dPt>
          <c:dPt>
            <c:idx val="9"/>
            <c:bubble3D val="0"/>
            <c:spPr>
              <a:solidFill>
                <a:srgbClr val="C00000"/>
              </a:solidFill>
              <a:ln w="19050">
                <a:solidFill>
                  <a:schemeClr val="lt1"/>
                </a:solidFill>
              </a:ln>
              <a:effectLst/>
            </c:spPr>
          </c:dPt>
          <c:dPt>
            <c:idx val="10"/>
            <c:bubble3D val="0"/>
            <c:spPr>
              <a:solidFill>
                <a:schemeClr val="accent4">
                  <a:lumMod val="20000"/>
                  <a:lumOff val="80000"/>
                </a:schemeClr>
              </a:solidFill>
              <a:ln w="19050">
                <a:solidFill>
                  <a:schemeClr val="lt1"/>
                </a:solidFill>
              </a:ln>
              <a:effectLst/>
            </c:spPr>
          </c:dPt>
          <c:dPt>
            <c:idx val="11"/>
            <c:bubble3D val="0"/>
            <c:spPr>
              <a:solidFill>
                <a:schemeClr val="accent2"/>
              </a:solidFill>
              <a:ln w="19050">
                <a:solidFill>
                  <a:schemeClr val="lt1"/>
                </a:solidFill>
              </a:ln>
              <a:effectLst/>
            </c:spPr>
          </c:dPt>
          <c:dPt>
            <c:idx val="12"/>
            <c:bubble3D val="0"/>
            <c:spPr>
              <a:solidFill>
                <a:schemeClr val="accent2">
                  <a:lumMod val="60000"/>
                  <a:lumOff val="40000"/>
                </a:schemeClr>
              </a:solidFill>
              <a:ln w="19050">
                <a:solidFill>
                  <a:schemeClr val="lt1"/>
                </a:solidFill>
              </a:ln>
              <a:effectLst/>
            </c:spPr>
          </c:dPt>
          <c:dPt>
            <c:idx val="13"/>
            <c:bubble3D val="0"/>
            <c:spPr>
              <a:solidFill>
                <a:schemeClr val="accent6">
                  <a:lumMod val="20000"/>
                  <a:lumOff val="80000"/>
                </a:schemeClr>
              </a:solidFill>
              <a:ln w="19050">
                <a:solidFill>
                  <a:schemeClr val="lt1"/>
                </a:solidFill>
              </a:ln>
              <a:effectLst/>
            </c:spPr>
          </c:dPt>
          <c:dPt>
            <c:idx val="14"/>
            <c:bubble3D val="0"/>
            <c:spPr>
              <a:solidFill>
                <a:schemeClr val="accent2">
                  <a:lumMod val="20000"/>
                  <a:lumOff val="80000"/>
                </a:schemeClr>
              </a:solidFill>
              <a:ln w="19050">
                <a:solidFill>
                  <a:schemeClr val="lt1"/>
                </a:solidFill>
              </a:ln>
              <a:effectLst/>
            </c:spPr>
          </c:dPt>
          <c:dPt>
            <c:idx val="15"/>
            <c:bubble3D val="0"/>
            <c:spPr>
              <a:solidFill>
                <a:schemeClr val="accent3">
                  <a:lumMod val="60000"/>
                  <a:lumOff val="40000"/>
                </a:schemeClr>
              </a:solidFill>
              <a:ln w="19050">
                <a:solidFill>
                  <a:schemeClr val="lt1"/>
                </a:solidFill>
              </a:ln>
              <a:effectLst/>
            </c:spPr>
          </c:dPt>
          <c:dPt>
            <c:idx val="16"/>
            <c:bubble3D val="0"/>
            <c:spPr>
              <a:solidFill>
                <a:schemeClr val="accent5"/>
              </a:solidFill>
              <a:ln w="19050">
                <a:solidFill>
                  <a:schemeClr val="lt1"/>
                </a:solidFill>
              </a:ln>
              <a:effectLst/>
            </c:spPr>
          </c:dPt>
          <c:dPt>
            <c:idx val="17"/>
            <c:bubble3D val="0"/>
            <c:spPr>
              <a:solidFill>
                <a:schemeClr val="accent6"/>
              </a:solidFill>
              <a:ln w="19050">
                <a:solidFill>
                  <a:schemeClr val="lt1"/>
                </a:solidFill>
              </a:ln>
              <a:effectLst/>
            </c:spPr>
          </c:dPt>
          <c:dPt>
            <c:idx val="18"/>
            <c:bubble3D val="0"/>
            <c:spPr>
              <a:solidFill>
                <a:schemeClr val="accent1"/>
              </a:solidFill>
              <a:ln w="19050">
                <a:solidFill>
                  <a:schemeClr val="lt1"/>
                </a:solidFill>
              </a:ln>
              <a:effectLst/>
            </c:spPr>
          </c:dPt>
          <c:dPt>
            <c:idx val="19"/>
            <c:bubble3D val="0"/>
            <c:spPr>
              <a:solidFill>
                <a:schemeClr val="accent6">
                  <a:lumMod val="60000"/>
                  <a:lumOff val="40000"/>
                </a:schemeClr>
              </a:solidFill>
              <a:ln w="19050">
                <a:solidFill>
                  <a:schemeClr val="lt1"/>
                </a:solidFill>
              </a:ln>
              <a:effectLst/>
            </c:spPr>
          </c:dPt>
          <c:dPt>
            <c:idx val="20"/>
            <c:bubble3D val="0"/>
            <c:spPr>
              <a:solidFill>
                <a:schemeClr val="tx2">
                  <a:lumMod val="60000"/>
                  <a:lumOff val="40000"/>
                </a:schemeClr>
              </a:solidFill>
              <a:ln w="19050">
                <a:solidFill>
                  <a:schemeClr val="lt1"/>
                </a:solidFill>
              </a:ln>
              <a:effectLst/>
            </c:spPr>
          </c:dPt>
          <c:dLbls>
            <c:dLbl>
              <c:idx val="0"/>
              <c:tx>
                <c:rich>
                  <a:bodyPr/>
                  <a:lstStyle/>
                  <a:p>
                    <a:r>
                      <a:rPr lang="en-US"/>
                      <a:t>13,000</a:t>
                    </a:r>
                    <a:fld id="{C960D79A-C0FA-47D4-950A-E0F8AE31FCF1}" type="CELLRANGE">
                      <a:rPr lang="en-US"/>
                      <a:pPr/>
                      <a:t>[CELLRANGE]</a:t>
                    </a:fld>
                    <a:endParaRPr lang="en-US" baseline="0"/>
                  </a:p>
                  <a:p>
                    <a:fld id="{EAF6CE51-78EE-47EA-AA49-A35921BB5EDD}" type="CATEGORYNAME">
                      <a:rPr lang="en-US"/>
                      <a:pPr/>
                      <a:t>[CATEGORY NAME]</a:t>
                    </a:fld>
                    <a:endParaRPr lang="en-US" baseline="0"/>
                  </a:p>
                  <a:p>
                    <a:fld id="{E52F888B-502A-4D47-AAAA-62E7CA6A5ED7}"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
              <c:tx>
                <c:rich>
                  <a:bodyPr/>
                  <a:lstStyle/>
                  <a:p>
                    <a:fld id="{89EDD796-F7A6-449F-8358-E17302508542}" type="CELLRANGE">
                      <a:rPr lang="en-US"/>
                      <a:pPr/>
                      <a:t>[CELLRANGE]</a:t>
                    </a:fld>
                    <a:r>
                      <a:rPr lang="en-US"/>
                      <a:t>10,000</a:t>
                    </a:r>
                    <a:endParaRPr lang="en-US" baseline="0"/>
                  </a:p>
                  <a:p>
                    <a:fld id="{276BD604-B942-4121-8D00-1890E274316D}" type="CATEGORYNAME">
                      <a:rPr lang="en-US"/>
                      <a:pPr/>
                      <a:t>[CATEGORY NAME]</a:t>
                    </a:fld>
                    <a:endParaRPr lang="en-US" baseline="0"/>
                  </a:p>
                  <a:p>
                    <a:fld id="{22767766-0417-4DA0-85D1-B3AFBCAA7AF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
              <c:tx>
                <c:rich>
                  <a:bodyPr/>
                  <a:lstStyle/>
                  <a:p>
                    <a:fld id="{EFF970BC-08E9-4806-B0FB-F05EA7BAE1E2}" type="CELLRANGE">
                      <a:rPr lang="en-US"/>
                      <a:pPr/>
                      <a:t>[CELLRANGE]</a:t>
                    </a:fld>
                    <a:r>
                      <a:rPr lang="en-US"/>
                      <a:t>9,500</a:t>
                    </a:r>
                    <a:endParaRPr lang="en-US" baseline="0"/>
                  </a:p>
                  <a:p>
                    <a:fld id="{BB15FFEE-407E-48AC-BD98-BAFC2FB4B577}" type="CATEGORYNAME">
                      <a:rPr lang="en-US"/>
                      <a:pPr/>
                      <a:t>[CATEGORY NAME]</a:t>
                    </a:fld>
                    <a:endParaRPr lang="en-US" baseline="0"/>
                  </a:p>
                  <a:p>
                    <a:fld id="{9A8AA527-599C-4E93-A4EC-97703F63DD15}"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3"/>
              <c:tx>
                <c:rich>
                  <a:bodyPr/>
                  <a:lstStyle/>
                  <a:p>
                    <a:r>
                      <a:rPr lang="en-US"/>
                      <a:t>9,200</a:t>
                    </a:r>
                    <a:fld id="{35B8F9E7-25F0-44F4-A160-DEB8C9C8FD76}" type="CELLRANGE">
                      <a:rPr lang="en-US"/>
                      <a:pPr/>
                      <a:t>[CELLRANGE]</a:t>
                    </a:fld>
                    <a:endParaRPr lang="en-US" baseline="0"/>
                  </a:p>
                  <a:p>
                    <a:fld id="{9201895E-8173-4EEA-91F4-5CEE33BBF096}" type="CATEGORYNAME">
                      <a:rPr lang="en-US"/>
                      <a:pPr/>
                      <a:t>[CATEGORY NAME]</a:t>
                    </a:fld>
                    <a:endParaRPr lang="en-US" baseline="0"/>
                  </a:p>
                  <a:p>
                    <a:fld id="{47BEFCDC-9E6C-4167-8D87-02B2E960010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4"/>
              <c:tx>
                <c:rich>
                  <a:bodyPr/>
                  <a:lstStyle/>
                  <a:p>
                    <a:r>
                      <a:rPr lang="en-US"/>
                      <a:t>9,000</a:t>
                    </a:r>
                  </a:p>
                  <a:p>
                    <a:fld id="{69E759CF-807D-4188-A695-969E92B89C6A}" type="CATEGORYNAME">
                      <a:rPr lang="en-US"/>
                      <a:pPr/>
                      <a:t>[CATEGORY NAME]</a:t>
                    </a:fld>
                    <a:r>
                      <a:rPr lang="en-US" baseline="0"/>
                      <a:t>
</a:t>
                    </a:r>
                    <a:fld id="{0545CC43-CF72-4FBB-BB87-F43A517737C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5"/>
              <c:tx>
                <c:rich>
                  <a:bodyPr/>
                  <a:lstStyle/>
                  <a:p>
                    <a:r>
                      <a:rPr lang="en-US"/>
                      <a:t>9,000</a:t>
                    </a:r>
                    <a:fld id="{D28599F8-28CA-438B-984A-1A5D9A4AA003}" type="CELLRANGE">
                      <a:rPr lang="en-US"/>
                      <a:pPr/>
                      <a:t>[CELLRANGE]</a:t>
                    </a:fld>
                    <a:endParaRPr lang="en-US" baseline="0"/>
                  </a:p>
                  <a:p>
                    <a:fld id="{E16BCB45-10C1-410C-9CCC-4F66155F6B10}" type="CATEGORYNAME">
                      <a:rPr lang="en-US"/>
                      <a:pPr/>
                      <a:t>[CATEGORY NAME]</a:t>
                    </a:fld>
                    <a:endParaRPr lang="en-US" baseline="0"/>
                  </a:p>
                  <a:p>
                    <a:fld id="{F3ADC941-79EA-4C54-8996-B9004815139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6"/>
              <c:tx>
                <c:rich>
                  <a:bodyPr/>
                  <a:lstStyle/>
                  <a:p>
                    <a:fld id="{267168F2-DCEA-42A1-BE7F-B3D78E4DA621}" type="CELLRANGE">
                      <a:rPr lang="en-US"/>
                      <a:pPr/>
                      <a:t>[CELLRANGE]</a:t>
                    </a:fld>
                    <a:r>
                      <a:rPr lang="en-US"/>
                      <a:t>8,500</a:t>
                    </a:r>
                    <a:endParaRPr lang="en-US" baseline="0"/>
                  </a:p>
                  <a:p>
                    <a:fld id="{2ADE2597-C37A-4555-B4CF-C8145047D299}" type="CATEGORYNAME">
                      <a:rPr lang="en-US"/>
                      <a:pPr/>
                      <a:t>[CATEGORY NAME]</a:t>
                    </a:fld>
                    <a:endParaRPr lang="en-US" baseline="0"/>
                  </a:p>
                  <a:p>
                    <a:fld id="{76E4C0B0-BF07-4969-94BC-AFE0E3AAF248}"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7"/>
              <c:tx>
                <c:rich>
                  <a:bodyPr/>
                  <a:lstStyle/>
                  <a:p>
                    <a:r>
                      <a:rPr lang="en-US"/>
                      <a:t>7,200</a:t>
                    </a:r>
                    <a:fld id="{2C6790DA-D665-4616-8F25-F60C2A5A06CB}" type="CELLRANGE">
                      <a:rPr lang="en-US"/>
                      <a:pPr/>
                      <a:t>[CELLRANGE]</a:t>
                    </a:fld>
                    <a:endParaRPr lang="en-US" baseline="0"/>
                  </a:p>
                  <a:p>
                    <a:fld id="{EC32FB8D-E0E8-4951-8E62-C945E30EF90C}" type="CATEGORYNAME">
                      <a:rPr lang="en-US"/>
                      <a:pPr/>
                      <a:t>[CATEGORY NAME]</a:t>
                    </a:fld>
                    <a:endParaRPr lang="en-US" baseline="0"/>
                  </a:p>
                  <a:p>
                    <a:fld id="{1C6F661C-3F0F-4365-8183-6A7AAFA764EF}"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8"/>
              <c:tx>
                <c:rich>
                  <a:bodyPr/>
                  <a:lstStyle/>
                  <a:p>
                    <a:fld id="{8A955556-4499-4175-B32B-131ED2687DFA}" type="CELLRANGE">
                      <a:rPr lang="en-US"/>
                      <a:pPr/>
                      <a:t>[CELLRANGE]</a:t>
                    </a:fld>
                    <a:r>
                      <a:rPr lang="en-US"/>
                      <a:t>4,800</a:t>
                    </a:r>
                    <a:endParaRPr lang="en-US" baseline="0"/>
                  </a:p>
                  <a:p>
                    <a:fld id="{66AB22D3-0E7B-49E3-8756-CBCD76DEFEE5}" type="CATEGORYNAME">
                      <a:rPr lang="en-US"/>
                      <a:pPr/>
                      <a:t>[CATEGORY NAME]</a:t>
                    </a:fld>
                    <a:endParaRPr lang="en-US" baseline="0"/>
                  </a:p>
                  <a:p>
                    <a:fld id="{CBDD4E01-B8AA-43A5-81CC-ED492B71771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9"/>
              <c:tx>
                <c:rich>
                  <a:bodyPr/>
                  <a:lstStyle/>
                  <a:p>
                    <a:r>
                      <a:rPr lang="en-US"/>
                      <a:t>4,800</a:t>
                    </a:r>
                    <a:fld id="{AE566FB4-5AB1-41E2-BA7E-1BEEA1C77FEC}" type="CELLRANGE">
                      <a:rPr lang="en-US"/>
                      <a:pPr/>
                      <a:t>[CELLRANGE]</a:t>
                    </a:fld>
                    <a:endParaRPr lang="en-US" baseline="0"/>
                  </a:p>
                  <a:p>
                    <a:fld id="{0DC247BE-74A8-4932-B8D9-C077694FF10F}" type="CATEGORYNAME">
                      <a:rPr lang="en-US"/>
                      <a:pPr/>
                      <a:t>[CATEGORY NAME]</a:t>
                    </a:fld>
                    <a:endParaRPr lang="en-US" baseline="0"/>
                  </a:p>
                  <a:p>
                    <a:fld id="{B155CC5F-597B-479F-A8D4-AFA4EC644B9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0"/>
              <c:tx>
                <c:rich>
                  <a:bodyPr/>
                  <a:lstStyle/>
                  <a:p>
                    <a:fld id="{938F6823-4DB1-4807-A0F9-92201748E2B4}" type="CELLRANGE">
                      <a:rPr lang="en-US"/>
                      <a:pPr/>
                      <a:t>[CELLRANGE]</a:t>
                    </a:fld>
                    <a:r>
                      <a:rPr lang="en-US"/>
                      <a:t>3,500</a:t>
                    </a:r>
                    <a:endParaRPr lang="en-US" baseline="0"/>
                  </a:p>
                  <a:p>
                    <a:fld id="{BF9F69A4-CD0A-45EA-98F0-CF51F90C7FF9}" type="CATEGORYNAME">
                      <a:rPr lang="en-US"/>
                      <a:pPr/>
                      <a:t>[CATEGORY NAME]</a:t>
                    </a:fld>
                    <a:endParaRPr lang="en-US" baseline="0"/>
                  </a:p>
                  <a:p>
                    <a:fld id="{33DD504B-5D59-4B15-A461-606DC5D99C5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1"/>
              <c:tx>
                <c:rich>
                  <a:bodyPr/>
                  <a:lstStyle/>
                  <a:p>
                    <a:r>
                      <a:rPr lang="en-US"/>
                      <a:t>1,600</a:t>
                    </a:r>
                    <a:fld id="{AC9FCA78-A746-4F61-B761-C69E6ADBE9A2}" type="CELLRANGE">
                      <a:rPr lang="en-US"/>
                      <a:pPr/>
                      <a:t>[CELLRANGE]</a:t>
                    </a:fld>
                    <a:endParaRPr lang="en-US" baseline="0"/>
                  </a:p>
                  <a:p>
                    <a:fld id="{819BB83C-049B-4CE5-BC39-3D22D0786442}" type="CATEGORYNAME">
                      <a:rPr lang="en-US"/>
                      <a:pPr/>
                      <a:t>[CATEGORY NAME]</a:t>
                    </a:fld>
                    <a:endParaRPr lang="en-US" baseline="0"/>
                  </a:p>
                  <a:p>
                    <a:fld id="{80A6D5A9-1A8D-468B-BB40-7A40150FBF7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2"/>
              <c:tx>
                <c:rich>
                  <a:bodyPr/>
                  <a:lstStyle/>
                  <a:p>
                    <a:r>
                      <a:rPr lang="en-US" baseline="0"/>
                      <a:t>&lt;1,000</a:t>
                    </a:r>
                  </a:p>
                  <a:p>
                    <a:fld id="{FC56FF49-C7C1-45D3-B637-ECBD7DF73F01}" type="CATEGORYNAME">
                      <a:rPr lang="en-US"/>
                      <a:pPr/>
                      <a:t>[CATEGORY NAME]</a:t>
                    </a:fld>
                    <a:endParaRPr lang="en-US" baseline="0"/>
                  </a:p>
                  <a:p>
                    <a:fld id="{126ED280-EFD2-46CB-A358-01FA79D4FEC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3"/>
              <c:tx>
                <c:rich>
                  <a:bodyPr/>
                  <a:lstStyle/>
                  <a:p>
                    <a:r>
                      <a:rPr lang="en-US"/>
                      <a:t>&lt;1,000</a:t>
                    </a:r>
                    <a:fld id="{C02E0F70-BC22-4C2F-BF70-4DC5F9ADFD30}" type="CELLRANGE">
                      <a:rPr lang="en-US"/>
                      <a:pPr/>
                      <a:t>[CELLRANGE]</a:t>
                    </a:fld>
                    <a:endParaRPr lang="en-US" baseline="0"/>
                  </a:p>
                  <a:p>
                    <a:fld id="{AF43AB15-CB29-40EC-9203-48AF47CAE2A8}" type="CATEGORYNAME">
                      <a:rPr lang="en-US"/>
                      <a:pPr/>
                      <a:t>[CATEGORY NAME]</a:t>
                    </a:fld>
                    <a:endParaRPr lang="en-US" baseline="0"/>
                  </a:p>
                  <a:p>
                    <a:fld id="{31B0C0D4-C792-4E7C-9725-C32A3D471C0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4"/>
              <c:tx>
                <c:rich>
                  <a:bodyPr/>
                  <a:lstStyle/>
                  <a:p>
                    <a:fld id="{150CCC19-E273-462C-910A-59C8ED57FDA3}" type="CELLRANGE">
                      <a:rPr lang="en-US"/>
                      <a:pPr/>
                      <a:t>[CELLRANGE]</a:t>
                    </a:fld>
                    <a:r>
                      <a:rPr lang="en-US"/>
                      <a:t>&lt;1,000</a:t>
                    </a:r>
                    <a:endParaRPr lang="en-US" baseline="0"/>
                  </a:p>
                  <a:p>
                    <a:fld id="{FA0DC4CF-1B44-4C16-829D-23D7035C033A}" type="CATEGORYNAME">
                      <a:rPr lang="en-US"/>
                      <a:pPr/>
                      <a:t>[CATEGORY NAME]</a:t>
                    </a:fld>
                    <a:endParaRPr lang="en-US" baseline="0"/>
                  </a:p>
                  <a:p>
                    <a:fld id="{764E92E4-E2FC-491F-B99A-31BEDA559F0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5"/>
              <c:tx>
                <c:rich>
                  <a:bodyPr/>
                  <a:lstStyle/>
                  <a:p>
                    <a:fld id="{386384DD-67CB-4AE1-A1E1-FEB3EEF45362}" type="CELLRANGE">
                      <a:rPr lang="en-US"/>
                      <a:pPr/>
                      <a:t>[CELLRANGE]</a:t>
                    </a:fld>
                    <a:r>
                      <a:rPr lang="en-US"/>
                      <a:t>&lt;1,000</a:t>
                    </a:r>
                    <a:endParaRPr lang="en-US" baseline="0"/>
                  </a:p>
                  <a:p>
                    <a:fld id="{54FE8D88-8D8E-4F8C-8CFF-693415D1EE99}" type="CATEGORYNAME">
                      <a:rPr lang="en-US"/>
                      <a:pPr/>
                      <a:t>[CATEGORY NAME]</a:t>
                    </a:fld>
                    <a:endParaRPr lang="en-US" baseline="0"/>
                  </a:p>
                  <a:p>
                    <a:fld id="{8A823009-EB9E-4121-A0DE-1E9503CBC7CB}"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6"/>
              <c:tx>
                <c:rich>
                  <a:bodyPr/>
                  <a:lstStyle/>
                  <a:p>
                    <a:r>
                      <a:rPr lang="en-US"/>
                      <a:t>&lt;1,000</a:t>
                    </a:r>
                    <a:fld id="{54BA25C8-E59D-475F-9A30-E010347FB2BE}" type="CELLRANGE">
                      <a:rPr lang="en-US"/>
                      <a:pPr/>
                      <a:t>[CELLRANGE]</a:t>
                    </a:fld>
                    <a:endParaRPr lang="en-US" baseline="0"/>
                  </a:p>
                  <a:p>
                    <a:fld id="{0623FD41-BD43-46AB-96CF-1C1400474D6B}" type="CATEGORYNAME">
                      <a:rPr lang="en-US"/>
                      <a:pPr/>
                      <a:t>[CATEGORY NAME]</a:t>
                    </a:fld>
                    <a:endParaRPr lang="en-US" baseline="0"/>
                  </a:p>
                  <a:p>
                    <a:fld id="{5280E855-D3A5-4C8B-BCA8-A0A6D31F717D}"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7"/>
              <c:tx>
                <c:rich>
                  <a:bodyPr/>
                  <a:lstStyle/>
                  <a:p>
                    <a:r>
                      <a:rPr lang="en-US"/>
                      <a:t>&lt;500</a:t>
                    </a:r>
                    <a:fld id="{5B07D444-250A-4B40-9AE3-98B5EDED8FB9}" type="CELLRANGE">
                      <a:rPr lang="en-US"/>
                      <a:pPr/>
                      <a:t>[CELLRANGE]</a:t>
                    </a:fld>
                    <a:endParaRPr lang="en-US" baseline="0"/>
                  </a:p>
                  <a:p>
                    <a:fld id="{FEDA7A9B-F1D0-428D-B5B9-43BABB66F8B6}" type="CATEGORYNAME">
                      <a:rPr lang="en-US"/>
                      <a:pPr/>
                      <a:t>[CATEGORY NAME]</a:t>
                    </a:fld>
                    <a:endParaRPr lang="en-US" baseline="0"/>
                  </a:p>
                  <a:p>
                    <a:fld id="{B8CCC155-DD8B-49FE-91B5-D1020E8F0CE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8"/>
              <c:tx>
                <c:rich>
                  <a:bodyPr/>
                  <a:lstStyle/>
                  <a:p>
                    <a:r>
                      <a:rPr lang="en-US"/>
                      <a:t>&lt;500</a:t>
                    </a:r>
                    <a:fld id="{740582BA-5171-4E4B-A2E4-87DB95731D19}" type="CELLRANGE">
                      <a:rPr lang="en-US"/>
                      <a:pPr/>
                      <a:t>[CELLRANGE]</a:t>
                    </a:fld>
                    <a:endParaRPr lang="en-US" baseline="0"/>
                  </a:p>
                  <a:p>
                    <a:fld id="{1682DF40-2A1D-4FED-846F-96CDCBB1A4D1}" type="CATEGORYNAME">
                      <a:rPr lang="en-US"/>
                      <a:pPr/>
                      <a:t>[CATEGORY NAME]</a:t>
                    </a:fld>
                    <a:endParaRPr lang="en-US" baseline="0"/>
                  </a:p>
                  <a:p>
                    <a:fld id="{81BB9668-3012-4B2C-8004-C1FB9CB0CE4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19"/>
              <c:tx>
                <c:rich>
                  <a:bodyPr/>
                  <a:lstStyle/>
                  <a:p>
                    <a:r>
                      <a:rPr lang="en-US"/>
                      <a:t>&lt;200</a:t>
                    </a:r>
                    <a:fld id="{07D536C9-E117-46CA-B30B-E7578D7F6896}" type="CELLRANGE">
                      <a:rPr lang="en-US"/>
                      <a:pPr/>
                      <a:t>[CELLRANGE]</a:t>
                    </a:fld>
                    <a:endParaRPr lang="en-US" baseline="0"/>
                  </a:p>
                  <a:p>
                    <a:fld id="{7742FFC4-5C28-4953-A40A-3E44F8BE33EE}" type="CATEGORYNAME">
                      <a:rPr lang="en-US"/>
                      <a:pPr/>
                      <a:t>[CATEGORY NAME]</a:t>
                    </a:fld>
                    <a:endParaRPr lang="en-US" baseline="0"/>
                  </a:p>
                  <a:p>
                    <a:fld id="{831DAC85-62D4-4935-8F89-0FF2C774B89E}"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dLbl>
              <c:idx val="20"/>
              <c:tx>
                <c:rich>
                  <a:bodyPr/>
                  <a:lstStyle/>
                  <a:p>
                    <a:r>
                      <a:rPr lang="en-US"/>
                      <a:t>...</a:t>
                    </a:r>
                    <a:fld id="{D0063BD8-ADFC-408B-861B-10CCF04C34CD}" type="CELLRANGE">
                      <a:rPr lang="en-US"/>
                      <a:pPr/>
                      <a:t>[CELLRANGE]</a:t>
                    </a:fld>
                    <a:endParaRPr lang="en-US" baseline="0"/>
                  </a:p>
                  <a:p>
                    <a:fld id="{85EFE8DF-97E9-4875-9122-C25E783FE209}" type="CATEGORYNAME">
                      <a:rPr lang="en-US"/>
                      <a:pPr/>
                      <a:t>[CATEGORY NAME]</a:t>
                    </a:fld>
                    <a:endParaRPr lang="en-US" baseline="0"/>
                  </a:p>
                  <a:p>
                    <a:fld id="{61CF2903-25EB-4452-9203-3622ECC3B4B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PMTCT_NI!$N$40:$N$60</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PMTCT_NI!$O$40:$O$60</c:f>
              <c:numCache>
                <c:formatCode>#,##0</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extLst>
            <c:ext xmlns:c15="http://schemas.microsoft.com/office/drawing/2012/chart" uri="{02D57815-91ED-43cb-92C2-25804820EDAC}">
              <c15:datalabelsRange>
                <c15:f>PMTCT_NI!$P$40:$P$59</c15:f>
                <c15:dlblRangeCache>
                  <c:ptCount val="20"/>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2488698422116"/>
          <c:y val="0.17754556313380623"/>
          <c:w val="0.58446434195725538"/>
          <c:h val="0.7695744351222622"/>
        </c:manualLayout>
      </c:layout>
      <c:pieChart>
        <c:varyColors val="1"/>
        <c:ser>
          <c:idx val="0"/>
          <c:order val="0"/>
          <c:tx>
            <c:strRef>
              <c:f>PMTCT_NI!$B$39</c:f>
              <c:strCache>
                <c:ptCount val="1"/>
                <c:pt idx="0">
                  <c:v>New HIV infections among children</c:v>
                </c:pt>
              </c:strCache>
            </c:strRef>
          </c:tx>
          <c:dPt>
            <c:idx val="0"/>
            <c:bubble3D val="0"/>
            <c:spPr>
              <a:solidFill>
                <a:schemeClr val="accent1">
                  <a:lumMod val="20000"/>
                  <a:lumOff val="80000"/>
                </a:schemeClr>
              </a:solidFill>
              <a:ln w="19050">
                <a:solidFill>
                  <a:schemeClr val="lt1"/>
                </a:solidFill>
              </a:ln>
              <a:effectLst/>
            </c:spPr>
          </c:dPt>
          <c:dPt>
            <c:idx val="1"/>
            <c:bubble3D val="0"/>
            <c:spPr>
              <a:solidFill>
                <a:schemeClr val="accent4"/>
              </a:soli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solidFill>
                <a:srgbClr val="0070C0"/>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solidFill>
                <a:schemeClr val="bg1">
                  <a:lumMod val="95000"/>
                </a:schemeClr>
              </a:soli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302FED9F-BE7F-4A36-BFD7-D453744AFEC0}" type="CATEGORYNAME">
                      <a:rPr lang="en-US"/>
                      <a:pPr/>
                      <a:t>[CATEGORY NAME]</a:t>
                    </a:fld>
                    <a:r>
                      <a:rPr lang="en-US" baseline="0"/>
                      <a:t> 59,000 </a:t>
                    </a:r>
                    <a:fld id="{9D3F2446-98E1-40EF-80A1-F202E1A27FC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BF8FABFE-8A69-4496-8286-21A07FCFCE88}" type="CATEGORYNAME">
                      <a:rPr lang="en-US"/>
                      <a:pPr/>
                      <a:t>[CATEGORY NAME]</a:t>
                    </a:fld>
                    <a:r>
                      <a:rPr lang="en-US" baseline="0"/>
                      <a:t> 45,000 </a:t>
                    </a:r>
                    <a:fld id="{16A0F95C-ABCA-4E00-AB0C-95640230B13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6BF6A86A-C6A6-45C6-98A4-3CBCF862285F}" type="CATEGORYNAME">
                      <a:rPr lang="en-US"/>
                      <a:pPr/>
                      <a:t>[CATEGORY NAME]</a:t>
                    </a:fld>
                    <a:r>
                      <a:rPr lang="en-US" baseline="0"/>
                      <a:t> 40,000 </a:t>
                    </a:r>
                    <a:fld id="{DCA6431C-2C22-4E7F-BF61-D17A43823D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A5E8B05-5E92-4299-B842-3DC4E17E939B}" type="CATEGORYNAME">
                      <a:rPr lang="en-US"/>
                      <a:pPr/>
                      <a:t>[CATEGORY NAME]</a:t>
                    </a:fld>
                    <a:r>
                      <a:rPr lang="en-US" baseline="0"/>
                      <a:t> 36,000 </a:t>
                    </a:r>
                    <a:fld id="{13A0BD17-40E3-4B17-B88C-E33C06E00E9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93025C0-CDCC-41BC-B093-BBAEFA677A84}" type="CATEGORYNAME">
                      <a:rPr lang="en-US"/>
                      <a:pPr/>
                      <a:t>[CATEGORY NAME]</a:t>
                    </a:fld>
                    <a:r>
                      <a:rPr lang="en-US" baseline="0"/>
                      <a:t> 36,000 </a:t>
                    </a:r>
                    <a:fld id="{49E1E98A-62A3-4F5D-8C6A-923C77D8F8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387E6FDC-578F-4794-9B36-FE9B57A0E66F}" type="CATEGORYNAME">
                      <a:rPr lang="en-US"/>
                      <a:pPr/>
                      <a:t>[CATEGORY NAME]</a:t>
                    </a:fld>
                    <a:r>
                      <a:rPr lang="en-US" baseline="0"/>
                      <a:t> 29,000 </a:t>
                    </a:r>
                    <a:fld id="{0D8746A9-1841-4CC9-B294-1DE5055165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A5929E0-9A67-4D5B-AD5E-084FE6AC7CF4}" type="CATEGORYNAME">
                      <a:rPr lang="en-US"/>
                      <a:pPr/>
                      <a:t>[CATEGORY NAME]</a:t>
                    </a:fld>
                    <a:r>
                      <a:rPr lang="en-US" baseline="0"/>
                      <a:t> 27,000 </a:t>
                    </a:r>
                    <a:fld id="{96C086CA-7E59-4529-BA3E-C129750ED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32221342-2585-4CF1-B390-62C2EF68618F}" type="CATEGORYNAME">
                      <a:rPr lang="en-US"/>
                      <a:pPr/>
                      <a:t>[CATEGORY NAME]</a:t>
                    </a:fld>
                    <a:r>
                      <a:rPr lang="en-US" baseline="0"/>
                      <a:t> 26,000 </a:t>
                    </a:r>
                    <a:fld id="{8578520A-02F9-49D3-9B30-4F564A55D9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2FCFB3E-FCF8-4F9A-8761-5AD1AB5BB231}" type="CATEGORYNAME">
                      <a:rPr lang="en-US"/>
                      <a:pPr/>
                      <a:t>[CATEGORY NAME]</a:t>
                    </a:fld>
                    <a:r>
                      <a:rPr lang="en-US" baseline="0"/>
                      <a:t> 19,000 </a:t>
                    </a:r>
                    <a:fld id="{6C737404-E2BD-4638-B590-628648296D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0CABB9F3-31B2-4F56-9763-214D543BE17E}" type="CATEGORYNAME">
                      <a:rPr lang="en-US"/>
                      <a:pPr/>
                      <a:t>[CATEGORY NAME]</a:t>
                    </a:fld>
                    <a:r>
                      <a:rPr lang="en-US" baseline="0"/>
                      <a:t> 7,300 </a:t>
                    </a:r>
                    <a:fld id="{C7D68D47-A8EC-42CF-A5DA-7BF3BD92D4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4C9619A8-B353-4351-9CD1-E3C79CE4BCEF}" type="CATEGORYNAME">
                      <a:rPr lang="en-US"/>
                      <a:pPr/>
                      <a:t>[CATEGORY NAME]</a:t>
                    </a:fld>
                    <a:r>
                      <a:rPr lang="en-US" baseline="0"/>
                      <a:t> 4,300 </a:t>
                    </a:r>
                    <a:fld id="{8F93102F-0387-403C-94C4-B741B10D34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02DF59DA-96CF-4742-8F7D-E3969649F300}" type="CATEGORYNAME">
                      <a:rPr lang="en-US"/>
                      <a:pPr/>
                      <a:t>[CATEGORY NAME]</a:t>
                    </a:fld>
                    <a:r>
                      <a:rPr lang="en-US" baseline="0"/>
                      <a:t> 4,000 </a:t>
                    </a:r>
                    <a:fld id="{F7054C27-883B-49F7-99A3-379B40E568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19E93B8B-EBE2-4D15-8030-20601002AF82}" type="CATEGORYNAME">
                      <a:rPr lang="en-US"/>
                      <a:pPr/>
                      <a:t>[CATEGORY NAME]</a:t>
                    </a:fld>
                    <a:r>
                      <a:rPr lang="en-US" baseline="0"/>
                      <a:t> 3,900 </a:t>
                    </a:r>
                    <a:fld id="{4A6732C2-A824-4D35-8EED-F6430C78CD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CEB8444-CA69-4F9A-8C8F-66471AF7D00B}" type="CATEGORYNAME">
                      <a:rPr lang="en-US"/>
                      <a:pPr/>
                      <a:t>[CATEGORY NAME]</a:t>
                    </a:fld>
                    <a:r>
                      <a:rPr lang="en-US" baseline="0"/>
                      <a:t> 3,700 </a:t>
                    </a:r>
                    <a:fld id="{384760DE-3BAD-4A26-B9DA-195CCDD7808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5DB8D31C-9DC7-4FF4-9096-0EFCC4798243}" type="CATEGORYNAME">
                      <a:rPr lang="en-US"/>
                      <a:pPr/>
                      <a:t>[CATEGORY NAME]</a:t>
                    </a:fld>
                    <a:r>
                      <a:rPr lang="en-US" baseline="0"/>
                      <a:t> 3,400 </a:t>
                    </a:r>
                    <a:fld id="{06197470-916F-45FF-9948-39FDBC0F97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0B6B9C51-510B-4423-8744-F5A635947FD3}" type="CATEGORYNAME">
                      <a:rPr lang="en-US"/>
                      <a:pPr/>
                      <a:t>[CATEGORY NAME]</a:t>
                    </a:fld>
                    <a:r>
                      <a:rPr lang="en-US" baseline="0"/>
                      <a:t> 2,900 </a:t>
                    </a:r>
                    <a:fld id="{EC3A7178-CAEE-4D9C-879D-F0CA9BF4144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DE7BF810-13E4-46C6-8CB2-23CB85FCCCDB}" type="CATEGORYNAME">
                      <a:rPr lang="en-US"/>
                      <a:pPr/>
                      <a:t>[CATEGORY NAME]</a:t>
                    </a:fld>
                    <a:r>
                      <a:rPr lang="en-US" baseline="0"/>
                      <a:t> ... </a:t>
                    </a:r>
                    <a:fld id="{EAF5C3F8-AFFA-41CB-A8DF-16DA30C8C6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D612A8AD-76B9-40C5-9CC6-F25EC2C8809E}" type="CATEGORYNAME">
                      <a:rPr lang="en-US"/>
                      <a:pPr/>
                      <a:t>[CATEGORY NAME]</a:t>
                    </a:fld>
                    <a:r>
                      <a:rPr lang="en-US" baseline="0"/>
                      <a:t> 1,000 </a:t>
                    </a:r>
                    <a:fld id="{2B860F14-3D29-4BAD-94A2-6852CE6040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AB328F09-FF43-476E-B416-0DCAEBC12707}" type="CATEGORYNAME">
                      <a:rPr lang="en-US"/>
                      <a:pPr/>
                      <a:t>[CATEGORY NAME]</a:t>
                    </a:fld>
                    <a:r>
                      <a:rPr lang="en-US" baseline="0"/>
                      <a:t> &lt;1,000 </a:t>
                    </a:r>
                    <a:fld id="{4D2404D6-1387-466B-B141-D828AE0EFF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EC34F1F5-558C-447E-8E2B-158599517E85}" type="CATEGORYNAME">
                      <a:rPr lang="en-US"/>
                      <a:pPr/>
                      <a:t>[CATEGORY NAME]</a:t>
                    </a:fld>
                    <a:r>
                      <a:rPr lang="en-US" baseline="0"/>
                      <a:t> &lt;1,000 </a:t>
                    </a:r>
                    <a:fld id="{0AA26D42-6CE2-47E6-848D-7C61987D1B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C192EACA-EC24-4364-AD2A-9F0216BC88C6}" type="CATEGORYNAME">
                      <a:rPr lang="en-US"/>
                      <a:pPr/>
                      <a:t>[CATEGORY NAME]</a:t>
                    </a:fld>
                    <a:r>
                      <a:rPr lang="en-US" baseline="0"/>
                      <a:t> ... </a:t>
                    </a:r>
                    <a:fld id="{77BD2036-A4E1-4AD2-A68A-0DCA651B33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PMTCT_NI!$A$40:$A$60</c:f>
              <c:strCache>
                <c:ptCount val="21"/>
                <c:pt idx="0">
                  <c:v>South Africa</c:v>
                </c:pt>
                <c:pt idx="1">
                  <c:v>Kenya</c:v>
                </c:pt>
                <c:pt idx="2">
                  <c:v>United Republic of Tanzania</c:v>
                </c:pt>
                <c:pt idx="3">
                  <c:v>Zimbabwe</c:v>
                </c:pt>
                <c:pt idx="4">
                  <c:v>Ethiopia</c:v>
                </c:pt>
                <c:pt idx="5">
                  <c:v>Malawi</c:v>
                </c:pt>
                <c:pt idx="6">
                  <c:v>Uganda</c:v>
                </c:pt>
                <c:pt idx="7">
                  <c:v>Mozambique</c:v>
                </c:pt>
                <c:pt idx="8">
                  <c:v>Zambia</c:v>
                </c:pt>
                <c:pt idx="9">
                  <c:v>Rwanda</c:v>
                </c:pt>
                <c:pt idx="10">
                  <c:v>Botswana</c:v>
                </c:pt>
                <c:pt idx="11">
                  <c:v>Angola</c:v>
                </c:pt>
                <c:pt idx="12">
                  <c:v>Lesotho</c:v>
                </c:pt>
                <c:pt idx="13">
                  <c:v>Burundi</c:v>
                </c:pt>
                <c:pt idx="14">
                  <c:v>Swaziland</c:v>
                </c:pt>
                <c:pt idx="15">
                  <c:v>Namibia</c:v>
                </c:pt>
                <c:pt idx="16">
                  <c:v>South Sudan</c:v>
                </c:pt>
                <c:pt idx="17">
                  <c:v>Madagascar</c:v>
                </c:pt>
                <c:pt idx="18">
                  <c:v>Somalia</c:v>
                </c:pt>
                <c:pt idx="19">
                  <c:v>Eritrea</c:v>
                </c:pt>
                <c:pt idx="20">
                  <c:v>Mauritius</c:v>
                </c:pt>
              </c:strCache>
            </c:strRef>
          </c:cat>
          <c:val>
            <c:numRef>
              <c:f>PMTCT_NI!$B$40:$B$60</c:f>
              <c:numCache>
                <c:formatCode>#,##0</c:formatCode>
                <c:ptCount val="21"/>
                <c:pt idx="0">
                  <c:v>59110</c:v>
                </c:pt>
                <c:pt idx="1">
                  <c:v>44693</c:v>
                </c:pt>
                <c:pt idx="2">
                  <c:v>39535</c:v>
                </c:pt>
                <c:pt idx="3">
                  <c:v>35893</c:v>
                </c:pt>
                <c:pt idx="4">
                  <c:v>35878</c:v>
                </c:pt>
                <c:pt idx="5">
                  <c:v>28816</c:v>
                </c:pt>
                <c:pt idx="6">
                  <c:v>26665</c:v>
                </c:pt>
                <c:pt idx="7">
                  <c:v>25863</c:v>
                </c:pt>
                <c:pt idx="8">
                  <c:v>19332</c:v>
                </c:pt>
                <c:pt idx="9">
                  <c:v>7319</c:v>
                </c:pt>
                <c:pt idx="10">
                  <c:v>4325</c:v>
                </c:pt>
                <c:pt idx="11">
                  <c:v>3975</c:v>
                </c:pt>
                <c:pt idx="12">
                  <c:v>3881</c:v>
                </c:pt>
                <c:pt idx="13">
                  <c:v>3740</c:v>
                </c:pt>
                <c:pt idx="14">
                  <c:v>3419</c:v>
                </c:pt>
                <c:pt idx="15">
                  <c:v>2910</c:v>
                </c:pt>
                <c:pt idx="16">
                  <c:v>1996</c:v>
                </c:pt>
                <c:pt idx="17">
                  <c:v>1017</c:v>
                </c:pt>
                <c:pt idx="18">
                  <c:v>871</c:v>
                </c:pt>
                <c:pt idx="19">
                  <c:v>576</c:v>
                </c:pt>
                <c:pt idx="20">
                  <c:v>43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Eastern and Southern Africa and </a:t>
            </a:r>
            <a:r>
              <a:rPr lang="en-US"/>
              <a:t>the Global Plan priority countries, 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0.79918446719642988</c:v>
                </c:pt>
                <c:pt idx="1">
                  <c:v>0.56421174036305788</c:v>
                </c:pt>
                <c:pt idx="2">
                  <c:v>0.47581125009387321</c:v>
                </c:pt>
                <c:pt idx="3">
                  <c:v>0.50522568453231786</c:v>
                </c:pt>
                <c:pt idx="4">
                  <c:v>0.50859308000000003</c:v>
                </c:pt>
              </c:numCache>
            </c:numRef>
          </c:val>
        </c:ser>
        <c:ser>
          <c:idx val="0"/>
          <c:order val="1"/>
          <c:tx>
            <c:strRef>
              <c:f>'PMTCT cascade'!$A$34</c:f>
              <c:strCache>
                <c:ptCount val="1"/>
                <c:pt idx="0">
                  <c:v>ESAR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0.89369507000000004</c:v>
                </c:pt>
                <c:pt idx="1">
                  <c:v>0.65595161396900914</c:v>
                </c:pt>
                <c:pt idx="2">
                  <c:v>0.56689192569370328</c:v>
                </c:pt>
                <c:pt idx="3">
                  <c:v>0.60305468827435826</c:v>
                </c:pt>
                <c:pt idx="4">
                  <c:v>0.62568933999999998</c:v>
                </c:pt>
              </c:numCache>
            </c:numRef>
          </c:val>
        </c:ser>
        <c:dLbls>
          <c:dLblPos val="inEnd"/>
          <c:showLegendKey val="0"/>
          <c:showVal val="1"/>
          <c:showCatName val="0"/>
          <c:showSerName val="0"/>
          <c:showPercent val="0"/>
          <c:showBubbleSize val="0"/>
        </c:dLbls>
        <c:gapWidth val="100"/>
        <c:axId val="567894544"/>
        <c:axId val="567895328"/>
      </c:barChart>
      <c:catAx>
        <c:axId val="567894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5328"/>
        <c:crosses val="autoZero"/>
        <c:auto val="1"/>
        <c:lblAlgn val="ctr"/>
        <c:lblOffset val="100"/>
        <c:noMultiLvlLbl val="0"/>
      </c:catAx>
      <c:valAx>
        <c:axId val="56789532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454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a:t>
            </a:r>
            <a:r>
              <a:rPr lang="en-US" sz="1600" b="1" i="0" u="none" strike="noStrike" cap="none" normalizeH="0" baseline="0">
                <a:effectLst/>
              </a:rPr>
              <a:t>Eastern and Southern Africa, </a:t>
            </a:r>
            <a:r>
              <a:rPr lang="en-US"/>
              <a:t>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Deaths'!$E$36:$E$51</c:f>
              <c:numCache>
                <c:formatCode>0%</c:formatCode>
                <c:ptCount val="16"/>
                <c:pt idx="0">
                  <c:v>2.3369000000000003E-3</c:v>
                </c:pt>
                <c:pt idx="1">
                  <c:v>4.6986600000000003E-3</c:v>
                </c:pt>
                <c:pt idx="2">
                  <c:v>6.8850599999999993E-3</c:v>
                </c:pt>
                <c:pt idx="3">
                  <c:v>9.9299899999999997E-3</c:v>
                </c:pt>
                <c:pt idx="4">
                  <c:v>1.559461E-2</c:v>
                </c:pt>
                <c:pt idx="5">
                  <c:v>2.9503689999999999E-2</c:v>
                </c:pt>
                <c:pt idx="6">
                  <c:v>5.4569939999999997E-2</c:v>
                </c:pt>
                <c:pt idx="7">
                  <c:v>8.8677320000000004E-2</c:v>
                </c:pt>
                <c:pt idx="8">
                  <c:v>0.12888977000000001</c:v>
                </c:pt>
                <c:pt idx="9">
                  <c:v>0.17689585999999999</c:v>
                </c:pt>
                <c:pt idx="10">
                  <c:v>0.23854113000000002</c:v>
                </c:pt>
                <c:pt idx="11">
                  <c:v>0.30406860000000002</c:v>
                </c:pt>
                <c:pt idx="12">
                  <c:v>0.37978299999999998</c:v>
                </c:pt>
                <c:pt idx="13">
                  <c:v>0.46005974999999999</c:v>
                </c:pt>
                <c:pt idx="14">
                  <c:v>0.54152157000000001</c:v>
                </c:pt>
                <c:pt idx="15">
                  <c:v>0.62568933999999998</c:v>
                </c:pt>
              </c:numCache>
            </c:numRef>
          </c:val>
        </c:ser>
        <c:dLbls>
          <c:dLblPos val="ctr"/>
          <c:showLegendKey val="0"/>
          <c:showVal val="1"/>
          <c:showCatName val="0"/>
          <c:showSerName val="0"/>
          <c:showPercent val="0"/>
          <c:showBubbleSize val="0"/>
        </c:dLbls>
        <c:gapWidth val="25"/>
        <c:overlap val="100"/>
        <c:axId val="567867104"/>
        <c:axId val="567870632"/>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dLbls>
            <c:delete val="1"/>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Deaths'!$C$36:$C$51</c:f>
              <c:numCache>
                <c:formatCode>General</c:formatCode>
                <c:ptCount val="16"/>
                <c:pt idx="0">
                  <c:v>164474</c:v>
                </c:pt>
                <c:pt idx="1">
                  <c:v>171616</c:v>
                </c:pt>
                <c:pt idx="2">
                  <c:v>176707</c:v>
                </c:pt>
                <c:pt idx="3">
                  <c:v>178892</c:v>
                </c:pt>
                <c:pt idx="4">
                  <c:v>177858</c:v>
                </c:pt>
                <c:pt idx="5">
                  <c:v>173418</c:v>
                </c:pt>
                <c:pt idx="6">
                  <c:v>166275</c:v>
                </c:pt>
                <c:pt idx="7">
                  <c:v>154799</c:v>
                </c:pt>
                <c:pt idx="8">
                  <c:v>140967</c:v>
                </c:pt>
                <c:pt idx="9">
                  <c:v>128199</c:v>
                </c:pt>
                <c:pt idx="10">
                  <c:v>109462</c:v>
                </c:pt>
                <c:pt idx="11">
                  <c:v>94018</c:v>
                </c:pt>
                <c:pt idx="12">
                  <c:v>80718</c:v>
                </c:pt>
                <c:pt idx="13">
                  <c:v>69111</c:v>
                </c:pt>
                <c:pt idx="14">
                  <c:v>56889</c:v>
                </c:pt>
                <c:pt idx="15">
                  <c:v>48091</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dLbls>
            <c:delete val="1"/>
          </c:dLbls>
          <c:cat>
            <c:numRef>
              <c:f>'PedART coverage vs. Deaths'!$A$36:$A$51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 coverage vs. Deaths'!$D$36:$D$51</c:f>
              <c:numCache>
                <c:formatCode>General</c:formatCode>
                <c:ptCount val="16"/>
                <c:pt idx="0">
                  <c:v>324009</c:v>
                </c:pt>
                <c:pt idx="1">
                  <c:v>325454</c:v>
                </c:pt>
                <c:pt idx="2">
                  <c:v>323232</c:v>
                </c:pt>
                <c:pt idx="3">
                  <c:v>314889</c:v>
                </c:pt>
                <c:pt idx="4">
                  <c:v>301592</c:v>
                </c:pt>
                <c:pt idx="5">
                  <c:v>284355</c:v>
                </c:pt>
                <c:pt idx="6">
                  <c:v>270030</c:v>
                </c:pt>
                <c:pt idx="7">
                  <c:v>248691</c:v>
                </c:pt>
                <c:pt idx="8">
                  <c:v>231951</c:v>
                </c:pt>
                <c:pt idx="9">
                  <c:v>196702</c:v>
                </c:pt>
                <c:pt idx="10">
                  <c:v>167548</c:v>
                </c:pt>
                <c:pt idx="11">
                  <c:v>143432</c:v>
                </c:pt>
                <c:pt idx="12">
                  <c:v>116142</c:v>
                </c:pt>
                <c:pt idx="13">
                  <c:v>97798</c:v>
                </c:pt>
                <c:pt idx="14">
                  <c:v>70098</c:v>
                </c:pt>
                <c:pt idx="15">
                  <c:v>56672.6126</c:v>
                </c:pt>
              </c:numCache>
            </c:numRef>
          </c:val>
          <c:smooth val="0"/>
        </c:ser>
        <c:dLbls>
          <c:dLblPos val="ctr"/>
          <c:showLegendKey val="0"/>
          <c:showVal val="1"/>
          <c:showCatName val="0"/>
          <c:showSerName val="0"/>
          <c:showPercent val="0"/>
          <c:showBubbleSize val="0"/>
        </c:dLbls>
        <c:marker val="1"/>
        <c:smooth val="0"/>
        <c:axId val="567893760"/>
        <c:axId val="567875336"/>
      </c:lineChart>
      <c:catAx>
        <c:axId val="5678937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75336"/>
        <c:crosses val="autoZero"/>
        <c:auto val="1"/>
        <c:lblAlgn val="ctr"/>
        <c:lblOffset val="100"/>
        <c:noMultiLvlLbl val="0"/>
      </c:catAx>
      <c:valAx>
        <c:axId val="567875336"/>
        <c:scaling>
          <c:orientation val="minMax"/>
          <c:max val="3500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3760"/>
        <c:crosses val="autoZero"/>
        <c:crossBetween val="between"/>
      </c:valAx>
      <c:valAx>
        <c:axId val="567870632"/>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67104"/>
        <c:crosses val="max"/>
        <c:crossBetween val="between"/>
      </c:valAx>
      <c:catAx>
        <c:axId val="567867104"/>
        <c:scaling>
          <c:orientation val="minMax"/>
        </c:scaling>
        <c:delete val="1"/>
        <c:axPos val="b"/>
        <c:numFmt formatCode="General" sourceLinked="1"/>
        <c:majorTickMark val="out"/>
        <c:minorTickMark val="none"/>
        <c:tickLblPos val="nextTo"/>
        <c:crossAx val="567870632"/>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2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2.9503689999999999E-2</c:v>
                </c:pt>
                <c:pt idx="1">
                  <c:v>3.0055559999999999E-2</c:v>
                </c:pt>
                <c:pt idx="2">
                  <c:v>2.1833119999999998E-2</c:v>
                </c:pt>
                <c:pt idx="3">
                  <c:v>0.17883874</c:v>
                </c:pt>
                <c:pt idx="4">
                  <c:v>1.1459250000000001E-2</c:v>
                </c:pt>
                <c:pt idx="5">
                  <c:v>0.27742152999999997</c:v>
                </c:pt>
                <c:pt idx="6">
                  <c:v>2.9088054753985418E-2</c:v>
                </c:pt>
                <c:pt idx="7">
                  <c:v>3.01961E-2</c:v>
                </c:pt>
                <c:pt idx="8">
                  <c:v>3.7108700000000001E-2</c:v>
                </c:pt>
              </c:numCache>
            </c:numRef>
          </c:val>
        </c:ser>
        <c:ser>
          <c:idx val="1"/>
          <c:order val="1"/>
          <c:tx>
            <c:strRef>
              <c:f>'PMTCT_PedART_All Regions'!$C$33</c:f>
              <c:strCache>
                <c:ptCount val="1"/>
                <c:pt idx="0">
                  <c:v>2006</c:v>
                </c:pt>
              </c:strCache>
            </c:strRef>
          </c:tx>
          <c:spPr>
            <a:solidFill>
              <a:schemeClr val="accent6">
                <a:tint val="54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5.4569939999999997E-2</c:v>
                </c:pt>
                <c:pt idx="1">
                  <c:v>3.4630090000000002E-2</c:v>
                </c:pt>
                <c:pt idx="2">
                  <c:v>3.2593480000000001E-2</c:v>
                </c:pt>
                <c:pt idx="3">
                  <c:v>0.22638347</c:v>
                </c:pt>
                <c:pt idx="4">
                  <c:v>3.3484319999999998E-2</c:v>
                </c:pt>
                <c:pt idx="5">
                  <c:v>0.30184493000000001</c:v>
                </c:pt>
                <c:pt idx="6">
                  <c:v>4.9487006468629142E-2</c:v>
                </c:pt>
                <c:pt idx="7">
                  <c:v>5.0512330000000001E-2</c:v>
                </c:pt>
                <c:pt idx="8">
                  <c:v>5.7840200000000001E-2</c:v>
                </c:pt>
              </c:numCache>
            </c:numRef>
          </c:val>
        </c:ser>
        <c:ser>
          <c:idx val="2"/>
          <c:order val="2"/>
          <c:tx>
            <c:strRef>
              <c:f>'PMTCT_PedART_All Regions'!$D$33</c:f>
              <c:strCache>
                <c:ptCount val="1"/>
                <c:pt idx="0">
                  <c:v>2007</c:v>
                </c:pt>
              </c:strCache>
            </c:strRef>
          </c:tx>
          <c:spPr>
            <a:solidFill>
              <a:schemeClr val="accent6">
                <a:tint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8.8677320000000004E-2</c:v>
                </c:pt>
                <c:pt idx="1">
                  <c:v>4.3121609999999998E-2</c:v>
                </c:pt>
                <c:pt idx="2">
                  <c:v>4.5107179999999997E-2</c:v>
                </c:pt>
                <c:pt idx="3">
                  <c:v>0.29410431999999997</c:v>
                </c:pt>
                <c:pt idx="4">
                  <c:v>7.3713029999999999E-2</c:v>
                </c:pt>
                <c:pt idx="5">
                  <c:v>0.33543699999999999</c:v>
                </c:pt>
                <c:pt idx="6">
                  <c:v>7.8009007609877307E-2</c:v>
                </c:pt>
                <c:pt idx="7">
                  <c:v>7.8237790000000002E-2</c:v>
                </c:pt>
                <c:pt idx="8">
                  <c:v>8.6693700000000012E-2</c:v>
                </c:pt>
              </c:numCache>
            </c:numRef>
          </c:val>
        </c:ser>
        <c:ser>
          <c:idx val="3"/>
          <c:order val="3"/>
          <c:tx>
            <c:strRef>
              <c:f>'PMTCT_PedART_All Regions'!$E$33</c:f>
              <c:strCache>
                <c:ptCount val="1"/>
                <c:pt idx="0">
                  <c:v>2008</c:v>
                </c:pt>
              </c:strCache>
            </c:strRef>
          </c:tx>
          <c:spPr>
            <a:solidFill>
              <a:schemeClr val="accent6">
                <a:tint val="77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0.12888977000000001</c:v>
                </c:pt>
                <c:pt idx="1">
                  <c:v>4.6772370000000001E-2</c:v>
                </c:pt>
                <c:pt idx="2">
                  <c:v>7.4035089999999998E-2</c:v>
                </c:pt>
                <c:pt idx="3">
                  <c:v>0.34605961000000002</c:v>
                </c:pt>
                <c:pt idx="4">
                  <c:v>0.10801803</c:v>
                </c:pt>
                <c:pt idx="5">
                  <c:v>0.37098657000000002</c:v>
                </c:pt>
                <c:pt idx="6">
                  <c:v>0.10855403646940329</c:v>
                </c:pt>
                <c:pt idx="7">
                  <c:v>0.10851366000000001</c:v>
                </c:pt>
                <c:pt idx="8">
                  <c:v>0.118698</c:v>
                </c:pt>
              </c:numCache>
            </c:numRef>
          </c:val>
        </c:ser>
        <c:ser>
          <c:idx val="4"/>
          <c:order val="4"/>
          <c:tx>
            <c:strRef>
              <c:f>'PMTCT_PedART_All Regions'!$F$33</c:f>
              <c:strCache>
                <c:ptCount val="1"/>
                <c:pt idx="0">
                  <c:v>2009</c:v>
                </c:pt>
              </c:strCache>
            </c:strRef>
          </c:tx>
          <c:spPr>
            <a:solidFill>
              <a:schemeClr val="accent6">
                <a:tint val="89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0.17689585999999999</c:v>
                </c:pt>
                <c:pt idx="1">
                  <c:v>6.7555920000000005E-2</c:v>
                </c:pt>
                <c:pt idx="2">
                  <c:v>9.0142239999999998E-2</c:v>
                </c:pt>
                <c:pt idx="3">
                  <c:v>0.39399645</c:v>
                </c:pt>
                <c:pt idx="4">
                  <c:v>0.14043775999999999</c:v>
                </c:pt>
                <c:pt idx="5">
                  <c:v>0.42076431999999997</c:v>
                </c:pt>
                <c:pt idx="6">
                  <c:v>0.14932304052439038</c:v>
                </c:pt>
                <c:pt idx="7">
                  <c:v>0.14989072000000001</c:v>
                </c:pt>
                <c:pt idx="8">
                  <c:v>0.15884899999999999</c:v>
                </c:pt>
              </c:numCache>
            </c:numRef>
          </c:val>
        </c:ser>
        <c:ser>
          <c:idx val="5"/>
          <c:order val="5"/>
          <c:tx>
            <c:strRef>
              <c:f>'PMTCT_PedART_All Regions'!$G$33</c:f>
              <c:strCache>
                <c:ptCount val="1"/>
                <c:pt idx="0">
                  <c:v>2010</c:v>
                </c:pt>
              </c:strCache>
            </c:strRef>
          </c:tx>
          <c:spPr>
            <a:solidFill>
              <a:schemeClr val="accent6"/>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0.23854113000000002</c:v>
                </c:pt>
                <c:pt idx="1">
                  <c:v>8.3013420000000004E-2</c:v>
                </c:pt>
                <c:pt idx="2">
                  <c:v>0.10961267</c:v>
                </c:pt>
                <c:pt idx="3">
                  <c:v>0.43222333999999996</c:v>
                </c:pt>
                <c:pt idx="4">
                  <c:v>0.17438788999999999</c:v>
                </c:pt>
                <c:pt idx="5">
                  <c:v>0.41813160999999999</c:v>
                </c:pt>
                <c:pt idx="6">
                  <c:v>0.19846426156559716</c:v>
                </c:pt>
                <c:pt idx="7">
                  <c:v>0.20019191</c:v>
                </c:pt>
                <c:pt idx="8">
                  <c:v>0.205125</c:v>
                </c:pt>
              </c:numCache>
            </c:numRef>
          </c:val>
        </c:ser>
        <c:ser>
          <c:idx val="6"/>
          <c:order val="6"/>
          <c:tx>
            <c:strRef>
              <c:f>'PMTCT_PedART_All Regions'!$H$33</c:f>
              <c:strCache>
                <c:ptCount val="1"/>
                <c:pt idx="0">
                  <c:v>2011</c:v>
                </c:pt>
              </c:strCache>
            </c:strRef>
          </c:tx>
          <c:spPr>
            <a:solidFill>
              <a:schemeClr val="accent6">
                <a:shade val="88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0.30406860000000002</c:v>
                </c:pt>
                <c:pt idx="1">
                  <c:v>0.1203636</c:v>
                </c:pt>
                <c:pt idx="2">
                  <c:v>0.12135199999999999</c:v>
                </c:pt>
                <c:pt idx="3">
                  <c:v>0.46572501999999999</c:v>
                </c:pt>
                <c:pt idx="4">
                  <c:v>0.21300955999999999</c:v>
                </c:pt>
                <c:pt idx="5">
                  <c:v>0.44544038999999996</c:v>
                </c:pt>
                <c:pt idx="6">
                  <c:v>0.25632511262080548</c:v>
                </c:pt>
                <c:pt idx="7">
                  <c:v>0.25965458000000002</c:v>
                </c:pt>
                <c:pt idx="8">
                  <c:v>0.25962499999999999</c:v>
                </c:pt>
              </c:numCache>
            </c:numRef>
          </c:val>
        </c:ser>
        <c:ser>
          <c:idx val="7"/>
          <c:order val="7"/>
          <c:tx>
            <c:strRef>
              <c:f>'PMTCT_PedART_All Regions'!$I$33</c:f>
              <c:strCache>
                <c:ptCount val="1"/>
                <c:pt idx="0">
                  <c:v>2012</c:v>
                </c:pt>
              </c:strCache>
            </c:strRef>
          </c:tx>
          <c:spPr>
            <a:solidFill>
              <a:schemeClr val="accent6">
                <a:shade val="76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0.37978299999999998</c:v>
                </c:pt>
                <c:pt idx="1">
                  <c:v>0.11902747</c:v>
                </c:pt>
                <c:pt idx="2">
                  <c:v>0.14029851000000002</c:v>
                </c:pt>
                <c:pt idx="3">
                  <c:v>0.48527177999999999</c:v>
                </c:pt>
                <c:pt idx="4">
                  <c:v>0.24994622</c:v>
                </c:pt>
                <c:pt idx="5">
                  <c:v>0.50836338000000003</c:v>
                </c:pt>
                <c:pt idx="6">
                  <c:v>0.30937312604384004</c:v>
                </c:pt>
                <c:pt idx="7">
                  <c:v>0.31416441000000001</c:v>
                </c:pt>
                <c:pt idx="8">
                  <c:v>0.31071799999999999</c:v>
                </c:pt>
              </c:numCache>
            </c:numRef>
          </c:val>
        </c:ser>
        <c:ser>
          <c:idx val="8"/>
          <c:order val="8"/>
          <c:tx>
            <c:strRef>
              <c:f>'PMTCT_PedART_All Regions'!$J$33</c:f>
              <c:strCache>
                <c:ptCount val="1"/>
                <c:pt idx="0">
                  <c:v>2013</c:v>
                </c:pt>
              </c:strCache>
            </c:strRef>
          </c:tx>
          <c:spPr>
            <a:solidFill>
              <a:schemeClr val="accent6">
                <a:shade val="65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0.46005974999999999</c:v>
                </c:pt>
                <c:pt idx="1">
                  <c:v>0.14984654</c:v>
                </c:pt>
                <c:pt idx="2">
                  <c:v>0.19111415000000001</c:v>
                </c:pt>
                <c:pt idx="3">
                  <c:v>0.51805407999999997</c:v>
                </c:pt>
                <c:pt idx="4">
                  <c:v>0.30104712</c:v>
                </c:pt>
                <c:pt idx="5">
                  <c:v>0.55318919999999994</c:v>
                </c:pt>
                <c:pt idx="6">
                  <c:v>0.37570710380258021</c:v>
                </c:pt>
                <c:pt idx="7">
                  <c:v>0.38201224000000006</c:v>
                </c:pt>
                <c:pt idx="8">
                  <c:v>0.37314599999999998</c:v>
                </c:pt>
              </c:numCache>
            </c:numRef>
          </c:val>
        </c:ser>
        <c:ser>
          <c:idx val="9"/>
          <c:order val="9"/>
          <c:tx>
            <c:strRef>
              <c:f>'PMTCT_PedART_All Regions'!$K$33</c:f>
              <c:strCache>
                <c:ptCount val="1"/>
                <c:pt idx="0">
                  <c:v>2014</c:v>
                </c:pt>
              </c:strCache>
            </c:strRef>
          </c:tx>
          <c:spPr>
            <a:solidFill>
              <a:schemeClr val="accent6">
                <a:shade val="53000"/>
              </a:schemeClr>
            </a:solidFill>
            <a:ln>
              <a:noFill/>
            </a:ln>
            <a:effectLst/>
          </c:spPr>
          <c:invertIfNegative val="0"/>
          <c:dLbls>
            <c:delete val="1"/>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0.54152157000000001</c:v>
                </c:pt>
                <c:pt idx="1">
                  <c:v>0.17667896</c:v>
                </c:pt>
                <c:pt idx="2">
                  <c:v>0.24653190999999999</c:v>
                </c:pt>
                <c:pt idx="3">
                  <c:v>0.54846020000000006</c:v>
                </c:pt>
                <c:pt idx="4">
                  <c:v>0.32627688999999999</c:v>
                </c:pt>
                <c:pt idx="5">
                  <c:v>0.61083886999999992</c:v>
                </c:pt>
                <c:pt idx="6">
                  <c:v>0.43684640167707595</c:v>
                </c:pt>
                <c:pt idx="7">
                  <c:v>0.44684046999999999</c:v>
                </c:pt>
                <c:pt idx="8">
                  <c:v>0.42984800000000001</c:v>
                </c:pt>
              </c:numCache>
            </c:numRef>
          </c:val>
        </c:ser>
        <c:ser>
          <c:idx val="10"/>
          <c:order val="10"/>
          <c:tx>
            <c:strRef>
              <c:f>'PMTCT_PedART_All Regions'!$L$33</c:f>
              <c:strCache>
                <c:ptCount val="1"/>
                <c:pt idx="0">
                  <c:v>2015</c:v>
                </c:pt>
              </c:strCache>
            </c:strRef>
          </c:tx>
          <c:spPr>
            <a:solidFill>
              <a:schemeClr val="accent6">
                <a:shade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Regions'!$L$34:$L$42</c:f>
              <c:numCache>
                <c:formatCode>0%</c:formatCode>
                <c:ptCount val="9"/>
                <c:pt idx="0">
                  <c:v>0.62568933999999998</c:v>
                </c:pt>
                <c:pt idx="1">
                  <c:v>0.19594470999999999</c:v>
                </c:pt>
                <c:pt idx="2">
                  <c:v>0.26227191</c:v>
                </c:pt>
                <c:pt idx="3">
                  <c:v>0.53812928999999998</c:v>
                </c:pt>
                <c:pt idx="4">
                  <c:v>0.36273097999999998</c:v>
                </c:pt>
                <c:pt idx="5">
                  <c:v>0.63802661999999999</c:v>
                </c:pt>
                <c:pt idx="6">
                  <c:v>0.49602078385744569</c:v>
                </c:pt>
                <c:pt idx="7">
                  <c:v>0.50859308000000003</c:v>
                </c:pt>
                <c:pt idx="8">
                  <c:v>0.48573099999999997</c:v>
                </c:pt>
              </c:numCache>
            </c:numRef>
          </c:val>
          <c:extLst/>
        </c:ser>
        <c:dLbls>
          <c:dLblPos val="outEnd"/>
          <c:showLegendKey val="0"/>
          <c:showVal val="1"/>
          <c:showCatName val="0"/>
          <c:showSerName val="0"/>
          <c:showPercent val="0"/>
          <c:showBubbleSize val="0"/>
        </c:dLbls>
        <c:gapWidth val="120"/>
        <c:overlap val="-10"/>
        <c:axId val="567884352"/>
        <c:axId val="567873768"/>
      </c:barChart>
      <c:catAx>
        <c:axId val="5678843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73768"/>
        <c:crosses val="autoZero"/>
        <c:auto val="1"/>
        <c:lblAlgn val="ctr"/>
        <c:lblOffset val="100"/>
        <c:noMultiLvlLbl val="0"/>
      </c:catAx>
      <c:valAx>
        <c:axId val="56787376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435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Eastern and Southern Africa, 2005-2015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PMTCT_PedART_ESAR!$B$33</c:f>
              <c:strCache>
                <c:ptCount val="1"/>
                <c:pt idx="0">
                  <c:v>2005</c:v>
                </c:pt>
              </c:strCache>
            </c:strRef>
          </c:tx>
          <c:spPr>
            <a:solidFill>
              <a:schemeClr val="accent6">
                <a:tint val="42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PMTCT_PedART_ESAR!$B$34:$B$53</c:f>
              <c:numCache>
                <c:formatCode>0%</c:formatCode>
                <c:ptCount val="20"/>
                <c:pt idx="0">
                  <c:v>2.9503689999999999E-2</c:v>
                </c:pt>
                <c:pt idx="1">
                  <c:v>5.5287600000000006E-3</c:v>
                </c:pt>
                <c:pt idx="2">
                  <c:v>0.18875613000000002</c:v>
                </c:pt>
                <c:pt idx="3">
                  <c:v>4.8107910000000004E-2</c:v>
                </c:pt>
                <c:pt idx="4">
                  <c:v>9.8668000000000002E-3</c:v>
                </c:pt>
                <c:pt idx="5">
                  <c:v>0</c:v>
                </c:pt>
                <c:pt idx="6">
                  <c:v>1.9782690000000002E-2</c:v>
                </c:pt>
                <c:pt idx="7">
                  <c:v>0</c:v>
                </c:pt>
                <c:pt idx="8">
                  <c:v>9.050550000000001E-3</c:v>
                </c:pt>
                <c:pt idx="9">
                  <c:v>2.0868250000000001E-2</c:v>
                </c:pt>
                <c:pt idx="10">
                  <c:v>0.18860603999999997</c:v>
                </c:pt>
                <c:pt idx="11">
                  <c:v>6.2823809999999994E-2</c:v>
                </c:pt>
                <c:pt idx="12">
                  <c:v>0</c:v>
                </c:pt>
                <c:pt idx="13">
                  <c:v>2.733352E-2</c:v>
                </c:pt>
                <c:pt idx="14">
                  <c:v>0</c:v>
                </c:pt>
                <c:pt idx="15">
                  <c:v>0.15071090000000001</c:v>
                </c:pt>
                <c:pt idx="16">
                  <c:v>4.9404839999999998E-2</c:v>
                </c:pt>
                <c:pt idx="17">
                  <c:v>5.8072860000000004E-2</c:v>
                </c:pt>
                <c:pt idx="18">
                  <c:v>5.1112159999999997E-2</c:v>
                </c:pt>
                <c:pt idx="19">
                  <c:v>1.5137940000000001E-2</c:v>
                </c:pt>
              </c:numCache>
            </c:numRef>
          </c:val>
        </c:ser>
        <c:ser>
          <c:idx val="1"/>
          <c:order val="1"/>
          <c:tx>
            <c:strRef>
              <c:f>PMTCT_PedART_ESAR!$C$33</c:f>
              <c:strCache>
                <c:ptCount val="1"/>
                <c:pt idx="0">
                  <c:v>2006</c:v>
                </c:pt>
              </c:strCache>
            </c:strRef>
          </c:tx>
          <c:spPr>
            <a:solidFill>
              <a:schemeClr val="accent6">
                <a:tint val="54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PMTCT_PedART_ESAR!$C$34:$C$53</c:f>
              <c:numCache>
                <c:formatCode>0%</c:formatCode>
                <c:ptCount val="20"/>
                <c:pt idx="0">
                  <c:v>5.4569939999999997E-2</c:v>
                </c:pt>
                <c:pt idx="1">
                  <c:v>2.1024460000000002E-2</c:v>
                </c:pt>
                <c:pt idx="2">
                  <c:v>0.25734463000000002</c:v>
                </c:pt>
                <c:pt idx="3">
                  <c:v>5.9589900000000001E-2</c:v>
                </c:pt>
                <c:pt idx="4">
                  <c:v>2.8361860000000003E-2</c:v>
                </c:pt>
                <c:pt idx="5">
                  <c:v>4.7687989999999993E-2</c:v>
                </c:pt>
                <c:pt idx="6">
                  <c:v>8.2011909999999993E-2</c:v>
                </c:pt>
                <c:pt idx="7">
                  <c:v>0</c:v>
                </c:pt>
                <c:pt idx="8">
                  <c:v>2.622356E-2</c:v>
                </c:pt>
                <c:pt idx="9">
                  <c:v>3.9606259999999997E-2</c:v>
                </c:pt>
                <c:pt idx="10">
                  <c:v>0.33708074000000005</c:v>
                </c:pt>
                <c:pt idx="11">
                  <c:v>0.12486413</c:v>
                </c:pt>
                <c:pt idx="12">
                  <c:v>0</c:v>
                </c:pt>
                <c:pt idx="13">
                  <c:v>5.2550400000000004E-2</c:v>
                </c:pt>
                <c:pt idx="14">
                  <c:v>0</c:v>
                </c:pt>
                <c:pt idx="15">
                  <c:v>0.13143855999999998</c:v>
                </c:pt>
                <c:pt idx="16">
                  <c:v>5.8299610000000002E-2</c:v>
                </c:pt>
                <c:pt idx="17">
                  <c:v>6.7716659999999998E-2</c:v>
                </c:pt>
                <c:pt idx="18">
                  <c:v>6.7960430000000002E-2</c:v>
                </c:pt>
                <c:pt idx="19">
                  <c:v>5.726415E-2</c:v>
                </c:pt>
              </c:numCache>
            </c:numRef>
          </c:val>
        </c:ser>
        <c:ser>
          <c:idx val="2"/>
          <c:order val="2"/>
          <c:tx>
            <c:strRef>
              <c:f>PMTCT_PedART_ESAR!$D$33</c:f>
              <c:strCache>
                <c:ptCount val="1"/>
                <c:pt idx="0">
                  <c:v>2007</c:v>
                </c:pt>
              </c:strCache>
            </c:strRef>
          </c:tx>
          <c:spPr>
            <a:solidFill>
              <a:schemeClr val="accent6">
                <a:tint val="65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PMTCT_PedART_ESAR!$D$34:$D$53</c:f>
              <c:numCache>
                <c:formatCode>0%</c:formatCode>
                <c:ptCount val="20"/>
                <c:pt idx="0">
                  <c:v>8.8677320000000004E-2</c:v>
                </c:pt>
                <c:pt idx="1">
                  <c:v>3.5016079999999998E-2</c:v>
                </c:pt>
                <c:pt idx="2">
                  <c:v>0.32649988999999996</c:v>
                </c:pt>
                <c:pt idx="3">
                  <c:v>8.0622559999999996E-2</c:v>
                </c:pt>
                <c:pt idx="4">
                  <c:v>4.4190670000000001E-2</c:v>
                </c:pt>
                <c:pt idx="5">
                  <c:v>9.9496790000000002E-2</c:v>
                </c:pt>
                <c:pt idx="6">
                  <c:v>0.16448295000000002</c:v>
                </c:pt>
                <c:pt idx="7">
                  <c:v>0</c:v>
                </c:pt>
                <c:pt idx="8">
                  <c:v>5.5541050000000002E-2</c:v>
                </c:pt>
                <c:pt idx="9">
                  <c:v>6.6390350000000001E-2</c:v>
                </c:pt>
                <c:pt idx="10">
                  <c:v>0.51402990999999998</c:v>
                </c:pt>
                <c:pt idx="11">
                  <c:v>0.20563808000000003</c:v>
                </c:pt>
                <c:pt idx="12">
                  <c:v>1.8341900000000001E-3</c:v>
                </c:pt>
                <c:pt idx="13">
                  <c:v>9.573719E-2</c:v>
                </c:pt>
                <c:pt idx="14">
                  <c:v>0</c:v>
                </c:pt>
                <c:pt idx="15">
                  <c:v>0.18893435</c:v>
                </c:pt>
                <c:pt idx="16">
                  <c:v>6.7311490000000002E-2</c:v>
                </c:pt>
                <c:pt idx="17">
                  <c:v>7.8471970000000002E-2</c:v>
                </c:pt>
                <c:pt idx="18">
                  <c:v>0.11529125999999999</c:v>
                </c:pt>
                <c:pt idx="19">
                  <c:v>8.6464540000000006E-2</c:v>
                </c:pt>
              </c:numCache>
            </c:numRef>
          </c:val>
        </c:ser>
        <c:ser>
          <c:idx val="3"/>
          <c:order val="3"/>
          <c:tx>
            <c:strRef>
              <c:f>PMTCT_PedART_ESAR!$E$33</c:f>
              <c:strCache>
                <c:ptCount val="1"/>
                <c:pt idx="0">
                  <c:v>2008</c:v>
                </c:pt>
              </c:strCache>
            </c:strRef>
          </c:tx>
          <c:spPr>
            <a:solidFill>
              <a:schemeClr val="accent6">
                <a:tint val="77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PMTCT_PedART_ESAR!$E$34:$E$53</c:f>
              <c:numCache>
                <c:formatCode>0%</c:formatCode>
                <c:ptCount val="20"/>
                <c:pt idx="0">
                  <c:v>0.12888977000000001</c:v>
                </c:pt>
                <c:pt idx="1">
                  <c:v>6.1444739999999998E-2</c:v>
                </c:pt>
                <c:pt idx="2">
                  <c:v>0.40005854999999996</c:v>
                </c:pt>
                <c:pt idx="3">
                  <c:v>0.10699097</c:v>
                </c:pt>
                <c:pt idx="4">
                  <c:v>6.1068699999999997E-2</c:v>
                </c:pt>
                <c:pt idx="5">
                  <c:v>0.13014768999999998</c:v>
                </c:pt>
                <c:pt idx="6">
                  <c:v>0.29709795</c:v>
                </c:pt>
                <c:pt idx="7">
                  <c:v>9.4585000000000003E-4</c:v>
                </c:pt>
                <c:pt idx="8">
                  <c:v>8.8722560000000006E-2</c:v>
                </c:pt>
                <c:pt idx="9">
                  <c:v>9.2044920000000002E-2</c:v>
                </c:pt>
                <c:pt idx="10">
                  <c:v>0.62211190999999999</c:v>
                </c:pt>
                <c:pt idx="11">
                  <c:v>0.28092128</c:v>
                </c:pt>
                <c:pt idx="12">
                  <c:v>3.1802100000000002E-3</c:v>
                </c:pt>
                <c:pt idx="13">
                  <c:v>0.14958109</c:v>
                </c:pt>
                <c:pt idx="14">
                  <c:v>0</c:v>
                </c:pt>
                <c:pt idx="15">
                  <c:v>0.25034566000000003</c:v>
                </c:pt>
                <c:pt idx="16">
                  <c:v>0.10667249999999999</c:v>
                </c:pt>
                <c:pt idx="17">
                  <c:v>9.1666729999999988E-2</c:v>
                </c:pt>
                <c:pt idx="18">
                  <c:v>0.17217189999999999</c:v>
                </c:pt>
                <c:pt idx="19">
                  <c:v>0.13121434000000001</c:v>
                </c:pt>
              </c:numCache>
            </c:numRef>
          </c:val>
        </c:ser>
        <c:ser>
          <c:idx val="4"/>
          <c:order val="4"/>
          <c:tx>
            <c:strRef>
              <c:f>PMTCT_PedART_ESAR!$F$33</c:f>
              <c:strCache>
                <c:ptCount val="1"/>
                <c:pt idx="0">
                  <c:v>2009</c:v>
                </c:pt>
              </c:strCache>
            </c:strRef>
          </c:tx>
          <c:spPr>
            <a:solidFill>
              <a:schemeClr val="accent6">
                <a:tint val="89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PMTCT_PedART_ESAR!$F$34:$F$53</c:f>
              <c:numCache>
                <c:formatCode>0%</c:formatCode>
                <c:ptCount val="20"/>
                <c:pt idx="0">
                  <c:v>0.17689585999999999</c:v>
                </c:pt>
                <c:pt idx="1">
                  <c:v>7.668962E-2</c:v>
                </c:pt>
                <c:pt idx="2">
                  <c:v>0.48339903000000001</c:v>
                </c:pt>
                <c:pt idx="3">
                  <c:v>0.13425573999999998</c:v>
                </c:pt>
                <c:pt idx="4">
                  <c:v>8.9332629999999996E-2</c:v>
                </c:pt>
                <c:pt idx="5">
                  <c:v>0.19000864000000001</c:v>
                </c:pt>
                <c:pt idx="6">
                  <c:v>0.26889339000000001</c:v>
                </c:pt>
                <c:pt idx="7">
                  <c:v>1.1773E-3</c:v>
                </c:pt>
                <c:pt idx="8">
                  <c:v>0.13090153000000002</c:v>
                </c:pt>
                <c:pt idx="9">
                  <c:v>0.12422760000000001</c:v>
                </c:pt>
                <c:pt idx="10">
                  <c:v>0.66550248999999995</c:v>
                </c:pt>
                <c:pt idx="11">
                  <c:v>0.34724966000000002</c:v>
                </c:pt>
                <c:pt idx="12">
                  <c:v>3.0885400000000003E-3</c:v>
                </c:pt>
                <c:pt idx="13">
                  <c:v>0.23102012999999999</c:v>
                </c:pt>
                <c:pt idx="14">
                  <c:v>0</c:v>
                </c:pt>
                <c:pt idx="15">
                  <c:v>0.36433571999999997</c:v>
                </c:pt>
                <c:pt idx="16">
                  <c:v>0.14047261</c:v>
                </c:pt>
                <c:pt idx="17">
                  <c:v>9.371059000000001E-2</c:v>
                </c:pt>
                <c:pt idx="18">
                  <c:v>0.20497093</c:v>
                </c:pt>
                <c:pt idx="19">
                  <c:v>0.20137364000000002</c:v>
                </c:pt>
              </c:numCache>
            </c:numRef>
          </c:val>
        </c:ser>
        <c:ser>
          <c:idx val="5"/>
          <c:order val="5"/>
          <c:tx>
            <c:strRef>
              <c:f>PMTCT_PedART_ESAR!$G$33</c:f>
              <c:strCache>
                <c:ptCount val="1"/>
                <c:pt idx="0">
                  <c:v>2010</c:v>
                </c:pt>
              </c:strCache>
            </c:strRef>
          </c:tx>
          <c:spPr>
            <a:solidFill>
              <a:schemeClr val="accent6"/>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PMTCT_PedART_ESAR!$G$34:$G$53</c:f>
              <c:numCache>
                <c:formatCode>0%</c:formatCode>
                <c:ptCount val="20"/>
                <c:pt idx="0">
                  <c:v>0.23854113000000002</c:v>
                </c:pt>
                <c:pt idx="1">
                  <c:v>9.0039630000000009E-2</c:v>
                </c:pt>
                <c:pt idx="2">
                  <c:v>0.58528750000000007</c:v>
                </c:pt>
                <c:pt idx="3">
                  <c:v>0.14415410000000001</c:v>
                </c:pt>
                <c:pt idx="4">
                  <c:v>0.12588171000000001</c:v>
                </c:pt>
                <c:pt idx="5">
                  <c:v>0.25963301999999999</c:v>
                </c:pt>
                <c:pt idx="6">
                  <c:v>0.32114255000000003</c:v>
                </c:pt>
                <c:pt idx="7">
                  <c:v>4.25633E-3</c:v>
                </c:pt>
                <c:pt idx="8">
                  <c:v>0.17501822</c:v>
                </c:pt>
                <c:pt idx="9">
                  <c:v>0.14771192999999999</c:v>
                </c:pt>
                <c:pt idx="10">
                  <c:v>0.77737509999999999</c:v>
                </c:pt>
                <c:pt idx="11">
                  <c:v>0.41005982000000002</c:v>
                </c:pt>
                <c:pt idx="12">
                  <c:v>3.69375E-3</c:v>
                </c:pt>
                <c:pt idx="13">
                  <c:v>0.32753310999999996</c:v>
                </c:pt>
                <c:pt idx="14">
                  <c:v>6.6779200000000004E-3</c:v>
                </c:pt>
                <c:pt idx="15">
                  <c:v>0.48519440000000003</c:v>
                </c:pt>
                <c:pt idx="16">
                  <c:v>0.17214158999999998</c:v>
                </c:pt>
                <c:pt idx="17">
                  <c:v>0.14830405999999999</c:v>
                </c:pt>
                <c:pt idx="18">
                  <c:v>0.25044358</c:v>
                </c:pt>
                <c:pt idx="19">
                  <c:v>0.31655050000000001</c:v>
                </c:pt>
              </c:numCache>
            </c:numRef>
          </c:val>
        </c:ser>
        <c:ser>
          <c:idx val="6"/>
          <c:order val="6"/>
          <c:tx>
            <c:strRef>
              <c:f>PMTCT_PedART_ESAR!$H$33</c:f>
              <c:strCache>
                <c:ptCount val="1"/>
                <c:pt idx="0">
                  <c:v>2011</c:v>
                </c:pt>
              </c:strCache>
            </c:strRef>
          </c:tx>
          <c:spPr>
            <a:solidFill>
              <a:schemeClr val="accent6">
                <a:shade val="88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PMTCT_PedART_ESAR!$H$34:$H$53</c:f>
              <c:numCache>
                <c:formatCode>0%</c:formatCode>
                <c:ptCount val="20"/>
                <c:pt idx="0">
                  <c:v>0.30406860000000002</c:v>
                </c:pt>
                <c:pt idx="1">
                  <c:v>0.10402492000000001</c:v>
                </c:pt>
                <c:pt idx="2">
                  <c:v>0.6883553</c:v>
                </c:pt>
                <c:pt idx="3">
                  <c:v>0.15843130999999999</c:v>
                </c:pt>
                <c:pt idx="4">
                  <c:v>0.16173120999999999</c:v>
                </c:pt>
                <c:pt idx="5">
                  <c:v>0.38314563000000001</c:v>
                </c:pt>
                <c:pt idx="6">
                  <c:v>0.34561452000000004</c:v>
                </c:pt>
                <c:pt idx="7">
                  <c:v>3.1219999999999998E-3</c:v>
                </c:pt>
                <c:pt idx="8">
                  <c:v>0.22899042000000003</c:v>
                </c:pt>
                <c:pt idx="9">
                  <c:v>0.18641642</c:v>
                </c:pt>
                <c:pt idx="10">
                  <c:v>0.88766001999999999</c:v>
                </c:pt>
                <c:pt idx="11">
                  <c:v>0.45529186000000005</c:v>
                </c:pt>
                <c:pt idx="12">
                  <c:v>1.5883519999999998E-2</c:v>
                </c:pt>
                <c:pt idx="13">
                  <c:v>0.44019618999999999</c:v>
                </c:pt>
                <c:pt idx="14">
                  <c:v>1.0175490000000001E-2</c:v>
                </c:pt>
                <c:pt idx="15">
                  <c:v>0.56744145999999995</c:v>
                </c:pt>
                <c:pt idx="16">
                  <c:v>0.19746769</c:v>
                </c:pt>
                <c:pt idx="17">
                  <c:v>0.16167035999999999</c:v>
                </c:pt>
                <c:pt idx="18">
                  <c:v>0.30216310000000002</c:v>
                </c:pt>
                <c:pt idx="19">
                  <c:v>0.40675949</c:v>
                </c:pt>
              </c:numCache>
            </c:numRef>
          </c:val>
        </c:ser>
        <c:ser>
          <c:idx val="7"/>
          <c:order val="7"/>
          <c:tx>
            <c:strRef>
              <c:f>PMTCT_PedART_ESAR!$I$33</c:f>
              <c:strCache>
                <c:ptCount val="1"/>
                <c:pt idx="0">
                  <c:v>2012</c:v>
                </c:pt>
              </c:strCache>
            </c:strRef>
          </c:tx>
          <c:spPr>
            <a:solidFill>
              <a:schemeClr val="accent6">
                <a:shade val="76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PMTCT_PedART_ESAR!$I$34:$I$53</c:f>
              <c:numCache>
                <c:formatCode>0%</c:formatCode>
                <c:ptCount val="20"/>
                <c:pt idx="0">
                  <c:v>0.37978299999999998</c:v>
                </c:pt>
                <c:pt idx="1">
                  <c:v>0.12934659000000001</c:v>
                </c:pt>
                <c:pt idx="2">
                  <c:v>0.81682058999999996</c:v>
                </c:pt>
                <c:pt idx="3">
                  <c:v>0.17471284000000001</c:v>
                </c:pt>
                <c:pt idx="4">
                  <c:v>0.20424242000000001</c:v>
                </c:pt>
                <c:pt idx="5">
                  <c:v>0.46585379999999998</c:v>
                </c:pt>
                <c:pt idx="6">
                  <c:v>0.36003019999999997</c:v>
                </c:pt>
                <c:pt idx="7">
                  <c:v>3.4322099999999998E-3</c:v>
                </c:pt>
                <c:pt idx="8">
                  <c:v>0.31229323999999997</c:v>
                </c:pt>
                <c:pt idx="9">
                  <c:v>0.21008813000000001</c:v>
                </c:pt>
                <c:pt idx="10">
                  <c:v>0.96424273999999999</c:v>
                </c:pt>
                <c:pt idx="11">
                  <c:v>0.52398159999999994</c:v>
                </c:pt>
                <c:pt idx="12">
                  <c:v>1.4126149999999999E-2</c:v>
                </c:pt>
                <c:pt idx="13">
                  <c:v>0.53195760000000003</c:v>
                </c:pt>
                <c:pt idx="14">
                  <c:v>1.1688400000000002E-2</c:v>
                </c:pt>
                <c:pt idx="15">
                  <c:v>0.64398995000000003</c:v>
                </c:pt>
                <c:pt idx="16">
                  <c:v>0.30793350000000003</c:v>
                </c:pt>
                <c:pt idx="17">
                  <c:v>0.28279272999999999</c:v>
                </c:pt>
                <c:pt idx="18">
                  <c:v>0.34654763999999999</c:v>
                </c:pt>
                <c:pt idx="19">
                  <c:v>0.50923430999999997</c:v>
                </c:pt>
              </c:numCache>
            </c:numRef>
          </c:val>
        </c:ser>
        <c:ser>
          <c:idx val="8"/>
          <c:order val="8"/>
          <c:tx>
            <c:strRef>
              <c:f>PMTCT_PedART_ESAR!$J$33</c:f>
              <c:strCache>
                <c:ptCount val="1"/>
                <c:pt idx="0">
                  <c:v>2013</c:v>
                </c:pt>
              </c:strCache>
            </c:strRef>
          </c:tx>
          <c:spPr>
            <a:solidFill>
              <a:schemeClr val="accent6">
                <a:shade val="65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PMTCT_PedART_ESAR!$J$34:$J$53</c:f>
              <c:numCache>
                <c:formatCode>0%</c:formatCode>
                <c:ptCount val="20"/>
                <c:pt idx="0">
                  <c:v>0.46005974999999999</c:v>
                </c:pt>
                <c:pt idx="1">
                  <c:v>0.15229480000000001</c:v>
                </c:pt>
                <c:pt idx="2">
                  <c:v>0.93209093999999992</c:v>
                </c:pt>
                <c:pt idx="3">
                  <c:v>0.20097319</c:v>
                </c:pt>
                <c:pt idx="4">
                  <c:v>0.24354005000000001</c:v>
                </c:pt>
                <c:pt idx="5">
                  <c:v>0.53155797000000005</c:v>
                </c:pt>
                <c:pt idx="6">
                  <c:v>0.36552112000000003</c:v>
                </c:pt>
                <c:pt idx="7">
                  <c:v>4.2681400000000001E-3</c:v>
                </c:pt>
                <c:pt idx="8">
                  <c:v>0.40082653000000001</c:v>
                </c:pt>
                <c:pt idx="9">
                  <c:v>0.34191139999999998</c:v>
                </c:pt>
                <c:pt idx="10">
                  <c:v>0.89174136000000004</c:v>
                </c:pt>
                <c:pt idx="11">
                  <c:v>0.58815856</c:v>
                </c:pt>
                <c:pt idx="12">
                  <c:v>2.0860500000000001E-2</c:v>
                </c:pt>
                <c:pt idx="13">
                  <c:v>0.6203014</c:v>
                </c:pt>
                <c:pt idx="14">
                  <c:v>2.0036429999999997E-2</c:v>
                </c:pt>
                <c:pt idx="15">
                  <c:v>0.69610434999999993</c:v>
                </c:pt>
                <c:pt idx="16">
                  <c:v>0.3896598</c:v>
                </c:pt>
                <c:pt idx="17">
                  <c:v>0.36615895000000004</c:v>
                </c:pt>
                <c:pt idx="18">
                  <c:v>0.52175015000000002</c:v>
                </c:pt>
                <c:pt idx="19">
                  <c:v>0.53257982999999998</c:v>
                </c:pt>
              </c:numCache>
            </c:numRef>
          </c:val>
        </c:ser>
        <c:ser>
          <c:idx val="9"/>
          <c:order val="9"/>
          <c:tx>
            <c:strRef>
              <c:f>PMTCT_PedART_ESAR!$K$33</c:f>
              <c:strCache>
                <c:ptCount val="1"/>
                <c:pt idx="0">
                  <c:v>2014</c:v>
                </c:pt>
              </c:strCache>
            </c:strRef>
          </c:tx>
          <c:spPr>
            <a:solidFill>
              <a:schemeClr val="accent6">
                <a:shade val="53000"/>
              </a:schemeClr>
            </a:solidFill>
            <a:ln>
              <a:noFill/>
            </a:ln>
            <a:effectLst/>
          </c:spPr>
          <c:invertIfNegative val="0"/>
          <c:dLbls>
            <c:delete val="1"/>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PMTCT_PedART_ESAR!$K$34:$K$53</c:f>
              <c:numCache>
                <c:formatCode>0%</c:formatCode>
                <c:ptCount val="20"/>
                <c:pt idx="0">
                  <c:v>0.54152157000000001</c:v>
                </c:pt>
                <c:pt idx="1">
                  <c:v>0.18444417999999999</c:v>
                </c:pt>
                <c:pt idx="2">
                  <c:v>0.91003606999999997</c:v>
                </c:pt>
                <c:pt idx="3">
                  <c:v>0.24020475999999999</c:v>
                </c:pt>
                <c:pt idx="4">
                  <c:v>0.28789986000000001</c:v>
                </c:pt>
                <c:pt idx="5">
                  <c:v>0.62670738999999998</c:v>
                </c:pt>
                <c:pt idx="6">
                  <c:v>0.41429299999999997</c:v>
                </c:pt>
                <c:pt idx="7">
                  <c:v>7.4607700000000002E-3</c:v>
                </c:pt>
                <c:pt idx="8">
                  <c:v>0.45264741000000003</c:v>
                </c:pt>
                <c:pt idx="9">
                  <c:v>0.52106806999999999</c:v>
                </c:pt>
                <c:pt idx="10">
                  <c:v>0.96313154000000001</c:v>
                </c:pt>
                <c:pt idx="11">
                  <c:v>0.65275994999999998</c:v>
                </c:pt>
                <c:pt idx="12">
                  <c:v>3.0145870000000002E-2</c:v>
                </c:pt>
                <c:pt idx="13">
                  <c:v>0.68685563999999999</c:v>
                </c:pt>
                <c:pt idx="14">
                  <c:v>3.741473E-2</c:v>
                </c:pt>
                <c:pt idx="15">
                  <c:v>0.71866193999999994</c:v>
                </c:pt>
                <c:pt idx="16">
                  <c:v>0.53241417000000002</c:v>
                </c:pt>
                <c:pt idx="17">
                  <c:v>0.42706665999999999</c:v>
                </c:pt>
                <c:pt idx="18">
                  <c:v>0.49828141000000004</c:v>
                </c:pt>
                <c:pt idx="19">
                  <c:v>0.68000049000000007</c:v>
                </c:pt>
              </c:numCache>
            </c:numRef>
          </c:val>
        </c:ser>
        <c:ser>
          <c:idx val="10"/>
          <c:order val="10"/>
          <c:tx>
            <c:strRef>
              <c:f>PMTCT_PedART_ESAR!$L$33</c:f>
              <c:strCache>
                <c:ptCount val="1"/>
                <c:pt idx="0">
                  <c:v>2015</c:v>
                </c:pt>
              </c:strCache>
            </c:strRef>
          </c:tx>
          <c:spPr>
            <a:solidFill>
              <a:schemeClr val="accent6">
                <a:shade val="41000"/>
              </a:schemeClr>
            </a:solidFill>
            <a:ln>
              <a:noFill/>
            </a:ln>
            <a:effectLst/>
          </c:spPr>
          <c:invertIfNegative val="0"/>
          <c:dLbls>
            <c:dLbl>
              <c:idx val="2"/>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PMTCT_PedART_ESAR!$A$34:$A$53</c:f>
              <c:strCache>
                <c:ptCount val="20"/>
                <c:pt idx="0">
                  <c:v>ESAR</c:v>
                </c:pt>
                <c:pt idx="1">
                  <c:v>Angola</c:v>
                </c:pt>
                <c:pt idx="2">
                  <c:v>Botswana</c:v>
                </c:pt>
                <c:pt idx="3">
                  <c:v>Burundi</c:v>
                </c:pt>
                <c:pt idx="4">
                  <c:v>Eritrea</c:v>
                </c:pt>
                <c:pt idx="5">
                  <c:v>Kenya</c:v>
                </c:pt>
                <c:pt idx="6">
                  <c:v>Lesotho</c:v>
                </c:pt>
                <c:pt idx="7">
                  <c:v>Madagascar</c:v>
                </c:pt>
                <c:pt idx="8">
                  <c:v>Malawi</c:v>
                </c:pt>
                <c:pt idx="9">
                  <c:v>Mozambique</c:v>
                </c:pt>
                <c:pt idx="10">
                  <c:v>Namibia</c:v>
                </c:pt>
                <c:pt idx="11">
                  <c:v>Rwanda</c:v>
                </c:pt>
                <c:pt idx="12">
                  <c:v>Somalia</c:v>
                </c:pt>
                <c:pt idx="13">
                  <c:v>South Africa</c:v>
                </c:pt>
                <c:pt idx="14">
                  <c:v>South Sudan</c:v>
                </c:pt>
                <c:pt idx="15">
                  <c:v>Swaziland</c:v>
                </c:pt>
                <c:pt idx="16">
                  <c:v>Uganda</c:v>
                </c:pt>
                <c:pt idx="17">
                  <c:v>United Republic of Tanzania</c:v>
                </c:pt>
                <c:pt idx="18">
                  <c:v>Zambia</c:v>
                </c:pt>
                <c:pt idx="19">
                  <c:v>Zimbabwe</c:v>
                </c:pt>
              </c:strCache>
            </c:strRef>
          </c:cat>
          <c:val>
            <c:numRef>
              <c:f>PMTCT_PedART_ESAR!$L$34:$L$53</c:f>
              <c:numCache>
                <c:formatCode>0%</c:formatCode>
                <c:ptCount val="20"/>
                <c:pt idx="0">
                  <c:v>0.62568933999999998</c:v>
                </c:pt>
                <c:pt idx="1">
                  <c:v>0.23801443999999999</c:v>
                </c:pt>
                <c:pt idx="2">
                  <c:v>0.99437807000000011</c:v>
                </c:pt>
                <c:pt idx="3">
                  <c:v>0.29113645999999999</c:v>
                </c:pt>
                <c:pt idx="4">
                  <c:v>0.34763314000000001</c:v>
                </c:pt>
                <c:pt idx="5">
                  <c:v>0.72902995999999998</c:v>
                </c:pt>
                <c:pt idx="6">
                  <c:v>0.56296184999999999</c:v>
                </c:pt>
                <c:pt idx="7">
                  <c:v>4.2027799999999997E-3</c:v>
                </c:pt>
                <c:pt idx="8">
                  <c:v>0.61493903000000005</c:v>
                </c:pt>
                <c:pt idx="9">
                  <c:v>0.57084365999999997</c:v>
                </c:pt>
                <c:pt idx="10">
                  <c:v>0.95606494999999991</c:v>
                </c:pt>
                <c:pt idx="11">
                  <c:v>0.73586753000000005</c:v>
                </c:pt>
                <c:pt idx="12">
                  <c:v>3.6105740000000004E-2</c:v>
                </c:pt>
                <c:pt idx="13">
                  <c:v>0.74360947999999993</c:v>
                </c:pt>
                <c:pt idx="14">
                  <c:v>5.1811259999999998E-2</c:v>
                </c:pt>
                <c:pt idx="15">
                  <c:v>0.78258759999999994</c:v>
                </c:pt>
                <c:pt idx="16">
                  <c:v>0.62767547999999995</c:v>
                </c:pt>
                <c:pt idx="17">
                  <c:v>0.56346260999999997</c:v>
                </c:pt>
                <c:pt idx="18">
                  <c:v>0.60762117000000004</c:v>
                </c:pt>
                <c:pt idx="19">
                  <c:v>0.79621346999999998</c:v>
                </c:pt>
              </c:numCache>
            </c:numRef>
          </c:val>
        </c:ser>
        <c:dLbls>
          <c:showLegendKey val="0"/>
          <c:showVal val="1"/>
          <c:showCatName val="0"/>
          <c:showSerName val="0"/>
          <c:showPercent val="0"/>
          <c:showBubbleSize val="0"/>
        </c:dLbls>
        <c:gapWidth val="120"/>
        <c:overlap val="-10"/>
        <c:axId val="567891408"/>
        <c:axId val="567888272"/>
      </c:barChart>
      <c:catAx>
        <c:axId val="56789140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8272"/>
        <c:crosses val="autoZero"/>
        <c:auto val="1"/>
        <c:lblAlgn val="ctr"/>
        <c:lblOffset val="100"/>
        <c:noMultiLvlLbl val="0"/>
      </c:catAx>
      <c:valAx>
        <c:axId val="56788827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140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in all low- and middle-income countries, 2000-2014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PedART_AdultsChildren_LMIC!$B$34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278E-17"/>
                  <c:y val="-2.164502533405347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5935449020644555E-17"/>
                  <c:y val="-8.65801013362138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0822512667026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1.082251266702657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PedART_AdultsChildren_LMIC!$B$71:$B$85</c:f>
                <c:numCache>
                  <c:formatCode>General</c:formatCode>
                  <c:ptCount val="15"/>
                  <c:pt idx="0">
                    <c:v>9.1427000000000001E-4</c:v>
                  </c:pt>
                  <c:pt idx="1">
                    <c:v>1.4463000000000011E-3</c:v>
                  </c:pt>
                  <c:pt idx="2">
                    <c:v>1.7941999999999993E-3</c:v>
                  </c:pt>
                  <c:pt idx="3">
                    <c:v>2.2460000000000015E-3</c:v>
                  </c:pt>
                  <c:pt idx="4">
                    <c:v>2.236400000000003E-3</c:v>
                  </c:pt>
                  <c:pt idx="5">
                    <c:v>3.2529999999999989E-3</c:v>
                  </c:pt>
                  <c:pt idx="6">
                    <c:v>4.8331999999999958E-3</c:v>
                  </c:pt>
                  <c:pt idx="7">
                    <c:v>6.7887999999999976E-3</c:v>
                  </c:pt>
                  <c:pt idx="8">
                    <c:v>6.8270999999999887E-3</c:v>
                  </c:pt>
                  <c:pt idx="9">
                    <c:v>9.1769999999999907E-3</c:v>
                  </c:pt>
                  <c:pt idx="10">
                    <c:v>1.1691000000000007E-2</c:v>
                  </c:pt>
                  <c:pt idx="11">
                    <c:v>1.5141999999999989E-2</c:v>
                  </c:pt>
                  <c:pt idx="12">
                    <c:v>1.9239000000000006E-2</c:v>
                  </c:pt>
                  <c:pt idx="13">
                    <c:v>2.1438000000000013E-2</c:v>
                  </c:pt>
                  <c:pt idx="14">
                    <c:v>2.5413000000000019E-2</c:v>
                  </c:pt>
                </c:numCache>
              </c:numRef>
            </c:plus>
            <c:minus>
              <c:numRef>
                <c:f>PedART_AdultsChildren_LMIC!$B$53:$B$67</c:f>
                <c:numCache>
                  <c:formatCode>General</c:formatCode>
                  <c:ptCount val="15"/>
                  <c:pt idx="0">
                    <c:v>7.7353000000000057E-4</c:v>
                  </c:pt>
                  <c:pt idx="1">
                    <c:v>1.1689999999999999E-3</c:v>
                  </c:pt>
                  <c:pt idx="2">
                    <c:v>1.5466000000000021E-3</c:v>
                  </c:pt>
                  <c:pt idx="3">
                    <c:v>1.8631999999999989E-3</c:v>
                  </c:pt>
                  <c:pt idx="4">
                    <c:v>1.7829000000000005E-3</c:v>
                  </c:pt>
                  <c:pt idx="5">
                    <c:v>2.7134999999999972E-3</c:v>
                  </c:pt>
                  <c:pt idx="6">
                    <c:v>4.1664000000000007E-3</c:v>
                  </c:pt>
                  <c:pt idx="7">
                    <c:v>5.8293999999999985E-3</c:v>
                  </c:pt>
                  <c:pt idx="8">
                    <c:v>5.8380999999999988E-3</c:v>
                  </c:pt>
                  <c:pt idx="9">
                    <c:v>8.3190000000000208E-3</c:v>
                  </c:pt>
                  <c:pt idx="10">
                    <c:v>1.0335999999999984E-2</c:v>
                  </c:pt>
                  <c:pt idx="11">
                    <c:v>1.3898999999999995E-2</c:v>
                  </c:pt>
                  <c:pt idx="12">
                    <c:v>1.6361999999999988E-2</c:v>
                  </c:pt>
                  <c:pt idx="13">
                    <c:v>1.9191000000000014E-2</c:v>
                  </c:pt>
                  <c:pt idx="14">
                    <c:v>2.0980999999999972E-2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PedART_AdultsChildren_LMIC!$B$35:$B$49</c:f>
              <c:numCache>
                <c:formatCode>0%</c:formatCode>
                <c:ptCount val="15"/>
                <c:pt idx="0">
                  <c:v>7.8709399999999999E-3</c:v>
                </c:pt>
                <c:pt idx="1">
                  <c:v>1.26502E-2</c:v>
                </c:pt>
                <c:pt idx="2">
                  <c:v>1.6792600000000001E-2</c:v>
                </c:pt>
                <c:pt idx="3">
                  <c:v>2.15792E-2</c:v>
                </c:pt>
                <c:pt idx="4">
                  <c:v>2.2215099999999998E-2</c:v>
                </c:pt>
                <c:pt idx="5">
                  <c:v>3.3206899999999998E-2</c:v>
                </c:pt>
                <c:pt idx="6">
                  <c:v>5.1499400000000001E-2</c:v>
                </c:pt>
                <c:pt idx="7">
                  <c:v>7.3849700000000004E-2</c:v>
                </c:pt>
                <c:pt idx="8">
                  <c:v>7.7947900000000001E-2</c:v>
                </c:pt>
                <c:pt idx="9">
                  <c:v>0.11164500000000001</c:v>
                </c:pt>
                <c:pt idx="10">
                  <c:v>0.14176</c:v>
                </c:pt>
                <c:pt idx="11">
                  <c:v>0.18745100000000001</c:v>
                </c:pt>
                <c:pt idx="12">
                  <c:v>0.23161500000000002</c:v>
                </c:pt>
                <c:pt idx="13">
                  <c:v>0.271171</c:v>
                </c:pt>
                <c:pt idx="14">
                  <c:v>0.30882599999999999</c:v>
                </c:pt>
              </c:numCache>
            </c:numRef>
          </c:val>
          <c:smooth val="0"/>
        </c:ser>
        <c:ser>
          <c:idx val="1"/>
          <c:order val="1"/>
          <c:tx>
            <c:strRef>
              <c:f>PedART_AdultsChildren_LMIC!$C$34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PedART_AdultsChildren_LMIC!$C$71:$C$85</c:f>
                <c:numCache>
                  <c:formatCode>General</c:formatCode>
                  <c:ptCount val="15"/>
                  <c:pt idx="0">
                    <c:v>4.4500000000000008E-4</c:v>
                  </c:pt>
                  <c:pt idx="1">
                    <c:v>5.560799999999996E-4</c:v>
                  </c:pt>
                  <c:pt idx="2">
                    <c:v>7.0244000000000036E-4</c:v>
                  </c:pt>
                  <c:pt idx="3">
                    <c:v>1.0182000000000004E-3</c:v>
                  </c:pt>
                  <c:pt idx="4">
                    <c:v>1.9705E-3</c:v>
                  </c:pt>
                  <c:pt idx="5">
                    <c:v>3.2402999999999946E-3</c:v>
                  </c:pt>
                  <c:pt idx="6">
                    <c:v>5.0781000000000021E-3</c:v>
                  </c:pt>
                  <c:pt idx="7">
                    <c:v>7.3302999999999979E-3</c:v>
                  </c:pt>
                  <c:pt idx="8">
                    <c:v>9.5780000000000032E-3</c:v>
                  </c:pt>
                  <c:pt idx="9">
                    <c:v>1.2084999999999985E-2</c:v>
                  </c:pt>
                  <c:pt idx="10">
                    <c:v>1.5115000000000017E-2</c:v>
                  </c:pt>
                  <c:pt idx="11">
                    <c:v>2.360599999999996E-2</c:v>
                  </c:pt>
                  <c:pt idx="12">
                    <c:v>3.0829999999999969E-2</c:v>
                  </c:pt>
                  <c:pt idx="13">
                    <c:v>4.5297000000000032E-2</c:v>
                  </c:pt>
                  <c:pt idx="14">
                    <c:v>5.0202000000000024E-2</c:v>
                  </c:pt>
                </c:numCache>
              </c:numRef>
            </c:plus>
            <c:minus>
              <c:numRef>
                <c:f>PedART_AdultsChildren_LMIC!$C$53:$C$67</c:f>
                <c:numCache>
                  <c:formatCode>General</c:formatCode>
                  <c:ptCount val="15"/>
                  <c:pt idx="0">
                    <c:v>3.9739000000000007E-4</c:v>
                  </c:pt>
                  <c:pt idx="1">
                    <c:v>5.0003000000000027E-4</c:v>
                  </c:pt>
                  <c:pt idx="2">
                    <c:v>6.230999999999997E-4</c:v>
                  </c:pt>
                  <c:pt idx="3">
                    <c:v>8.8219999999999965E-4</c:v>
                  </c:pt>
                  <c:pt idx="4">
                    <c:v>1.7035000000000002E-3</c:v>
                  </c:pt>
                  <c:pt idx="5">
                    <c:v>2.8520000000000004E-3</c:v>
                  </c:pt>
                  <c:pt idx="6">
                    <c:v>4.4145999999999908E-3</c:v>
                  </c:pt>
                  <c:pt idx="7">
                    <c:v>6.261600000000006E-3</c:v>
                  </c:pt>
                  <c:pt idx="8">
                    <c:v>8.3150000000000029E-3</c:v>
                  </c:pt>
                  <c:pt idx="9">
                    <c:v>1.0492000000000029E-2</c:v>
                  </c:pt>
                  <c:pt idx="10">
                    <c:v>1.2976999999999989E-2</c:v>
                  </c:pt>
                  <c:pt idx="11">
                    <c:v>1.6594999999999999E-2</c:v>
                  </c:pt>
                  <c:pt idx="12">
                    <c:v>2.0545000000000035E-2</c:v>
                  </c:pt>
                  <c:pt idx="13">
                    <c:v>2.4754999999999971E-2</c:v>
                  </c:pt>
                  <c:pt idx="14">
                    <c:v>2.8975999999999946E-2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PedART_AdultsChildren_LMIC!$C$35:$C$49</c:f>
              <c:numCache>
                <c:formatCode>0%</c:formatCode>
                <c:ptCount val="15"/>
                <c:pt idx="0">
                  <c:v>4.98351E-3</c:v>
                </c:pt>
                <c:pt idx="1">
                  <c:v>6.5445399999999997E-3</c:v>
                </c:pt>
                <c:pt idx="2">
                  <c:v>8.5050999999999998E-3</c:v>
                </c:pt>
                <c:pt idx="3">
                  <c:v>1.2459100000000001E-2</c:v>
                </c:pt>
                <c:pt idx="4">
                  <c:v>2.4623599999999999E-2</c:v>
                </c:pt>
                <c:pt idx="5">
                  <c:v>4.1401500000000001E-2</c:v>
                </c:pt>
                <c:pt idx="6">
                  <c:v>6.5008999999999997E-2</c:v>
                </c:pt>
                <c:pt idx="7">
                  <c:v>9.4857700000000003E-2</c:v>
                </c:pt>
                <c:pt idx="8">
                  <c:v>0.12509100000000001</c:v>
                </c:pt>
                <c:pt idx="9">
                  <c:v>0.15756800000000001</c:v>
                </c:pt>
                <c:pt idx="10">
                  <c:v>0.197881</c:v>
                </c:pt>
                <c:pt idx="11">
                  <c:v>0.250865</c:v>
                </c:pt>
                <c:pt idx="12">
                  <c:v>0.30646600000000002</c:v>
                </c:pt>
                <c:pt idx="13">
                  <c:v>0.35449399999999998</c:v>
                </c:pt>
                <c:pt idx="14">
                  <c:v>0.40392699999999998</c:v>
                </c:pt>
              </c:numCache>
            </c:numRef>
          </c:val>
          <c:smooth val="0"/>
        </c:ser>
        <c:dLbls>
          <c:dLblPos val="r"/>
          <c:showLegendKey val="0"/>
          <c:showVal val="1"/>
          <c:showCatName val="0"/>
          <c:showSerName val="0"/>
          <c:showPercent val="0"/>
          <c:showBubbleSize val="0"/>
        </c:dLbls>
        <c:marker val="1"/>
        <c:smooth val="0"/>
        <c:axId val="567891016"/>
        <c:axId val="567888664"/>
      </c:lineChart>
      <c:catAx>
        <c:axId val="5678910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8664"/>
        <c:crosses val="autoZero"/>
        <c:auto val="1"/>
        <c:lblAlgn val="ctr"/>
        <c:lblOffset val="100"/>
        <c:noMultiLvlLbl val="0"/>
      </c:catAx>
      <c:valAx>
        <c:axId val="56788866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101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New HIV infections among children aged 0–14</a:t>
            </a:r>
            <a:r>
              <a:rPr lang="en-US" sz="1600" baseline="0"/>
              <a:t> and </a:t>
            </a:r>
            <a:r>
              <a:rPr lang="en-US" sz="1600"/>
              <a:t>adolescents aged 15–19, Eastern</a:t>
            </a:r>
            <a:r>
              <a:rPr lang="en-US" sz="1600" baseline="0"/>
              <a:t> and Southern Africa</a:t>
            </a:r>
            <a:r>
              <a:rPr lang="en-US" sz="1600"/>
              <a:t>, 2000–2015</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Infects_trend'!$B$33</c:f>
              <c:strCache>
                <c:ptCount val="1"/>
                <c:pt idx="0">
                  <c:v>Paediatric HIV infections</c:v>
                </c:pt>
              </c:strCache>
            </c:strRef>
          </c:tx>
          <c:spPr>
            <a:ln w="22225" cap="rnd">
              <a:solidFill>
                <a:schemeClr val="accent6"/>
              </a:solidFill>
              <a:round/>
            </a:ln>
            <a:effectLst/>
          </c:spPr>
          <c:marker>
            <c:symbol val="none"/>
          </c:marker>
          <c:cat>
            <c:numRef>
              <c:f>'New Infects_trend'!$A$34:$A$49</c:f>
              <c:numCache>
                <c:formatCode>General</c:formatCode>
                <c:ptCount val="16"/>
                <c:pt idx="0">
                  <c:v>2000</c:v>
                </c:pt>
                <c:pt idx="3">
                  <c:v>2003</c:v>
                </c:pt>
                <c:pt idx="6">
                  <c:v>2006</c:v>
                </c:pt>
                <c:pt idx="9">
                  <c:v>2009</c:v>
                </c:pt>
                <c:pt idx="12">
                  <c:v>2012</c:v>
                </c:pt>
                <c:pt idx="15">
                  <c:v>2015</c:v>
                </c:pt>
              </c:numCache>
            </c:numRef>
          </c:cat>
          <c:val>
            <c:numRef>
              <c:f>'New Infects_trend'!$B$34:$B$49</c:f>
              <c:numCache>
                <c:formatCode>General</c:formatCode>
                <c:ptCount val="16"/>
                <c:pt idx="0">
                  <c:v>324009</c:v>
                </c:pt>
                <c:pt idx="1">
                  <c:v>325454</c:v>
                </c:pt>
                <c:pt idx="2">
                  <c:v>323232</c:v>
                </c:pt>
                <c:pt idx="3">
                  <c:v>314889</c:v>
                </c:pt>
                <c:pt idx="4">
                  <c:v>301592</c:v>
                </c:pt>
                <c:pt idx="5">
                  <c:v>284355</c:v>
                </c:pt>
                <c:pt idx="6">
                  <c:v>270030</c:v>
                </c:pt>
                <c:pt idx="7">
                  <c:v>248691</c:v>
                </c:pt>
                <c:pt idx="8">
                  <c:v>231951</c:v>
                </c:pt>
                <c:pt idx="9">
                  <c:v>196702</c:v>
                </c:pt>
                <c:pt idx="10">
                  <c:v>167548</c:v>
                </c:pt>
                <c:pt idx="11">
                  <c:v>143432</c:v>
                </c:pt>
                <c:pt idx="12">
                  <c:v>116142</c:v>
                </c:pt>
                <c:pt idx="13">
                  <c:v>97798</c:v>
                </c:pt>
                <c:pt idx="14">
                  <c:v>70098</c:v>
                </c:pt>
                <c:pt idx="15">
                  <c:v>56672.6126</c:v>
                </c:pt>
              </c:numCache>
            </c:numRef>
          </c:val>
          <c:smooth val="0"/>
        </c:ser>
        <c:ser>
          <c:idx val="1"/>
          <c:order val="1"/>
          <c:tx>
            <c:strRef>
              <c:f>'New Infects_trend'!$C$33</c:f>
              <c:strCache>
                <c:ptCount val="1"/>
                <c:pt idx="0">
                  <c:v>Adolescent HIV infections</c:v>
                </c:pt>
              </c:strCache>
            </c:strRef>
          </c:tx>
          <c:spPr>
            <a:ln w="22225" cap="rnd">
              <a:solidFill>
                <a:schemeClr val="accent1"/>
              </a:solidFill>
              <a:round/>
            </a:ln>
            <a:effectLst/>
          </c:spPr>
          <c:marker>
            <c:symbol val="none"/>
          </c:marker>
          <c:cat>
            <c:numRef>
              <c:f>'New Infects_trend'!$A$34:$A$49</c:f>
              <c:numCache>
                <c:formatCode>General</c:formatCode>
                <c:ptCount val="16"/>
                <c:pt idx="0">
                  <c:v>2000</c:v>
                </c:pt>
                <c:pt idx="3">
                  <c:v>2003</c:v>
                </c:pt>
                <c:pt idx="6">
                  <c:v>2006</c:v>
                </c:pt>
                <c:pt idx="9">
                  <c:v>2009</c:v>
                </c:pt>
                <c:pt idx="12">
                  <c:v>2012</c:v>
                </c:pt>
                <c:pt idx="15">
                  <c:v>2015</c:v>
                </c:pt>
              </c:numCache>
            </c:numRef>
          </c:cat>
          <c:val>
            <c:numRef>
              <c:f>'New Infects_trend'!$C$34:$C$49</c:f>
              <c:numCache>
                <c:formatCode>General</c:formatCode>
                <c:ptCount val="16"/>
                <c:pt idx="0">
                  <c:v>232131.36</c:v>
                </c:pt>
                <c:pt idx="1">
                  <c:v>215147.54</c:v>
                </c:pt>
                <c:pt idx="2">
                  <c:v>197424.83</c:v>
                </c:pt>
                <c:pt idx="3">
                  <c:v>181906.86</c:v>
                </c:pt>
                <c:pt idx="4">
                  <c:v>168928.19</c:v>
                </c:pt>
                <c:pt idx="5">
                  <c:v>159921.57</c:v>
                </c:pt>
                <c:pt idx="6">
                  <c:v>152817.72</c:v>
                </c:pt>
                <c:pt idx="7">
                  <c:v>150912.73000000001</c:v>
                </c:pt>
                <c:pt idx="8">
                  <c:v>147191.13</c:v>
                </c:pt>
                <c:pt idx="9">
                  <c:v>144513.63</c:v>
                </c:pt>
                <c:pt idx="10">
                  <c:v>144358.18</c:v>
                </c:pt>
                <c:pt idx="11">
                  <c:v>143553.81</c:v>
                </c:pt>
                <c:pt idx="12">
                  <c:v>141853.92000000001</c:v>
                </c:pt>
                <c:pt idx="13">
                  <c:v>140041.07999999999</c:v>
                </c:pt>
                <c:pt idx="14">
                  <c:v>137852.76999999999</c:v>
                </c:pt>
                <c:pt idx="15">
                  <c:v>133161.74</c:v>
                </c:pt>
              </c:numCache>
            </c:numRef>
          </c:val>
          <c:smooth val="0"/>
        </c:ser>
        <c:dLbls>
          <c:showLegendKey val="0"/>
          <c:showVal val="0"/>
          <c:showCatName val="0"/>
          <c:showSerName val="0"/>
          <c:showPercent val="0"/>
          <c:showBubbleSize val="0"/>
        </c:dLbls>
        <c:smooth val="0"/>
        <c:axId val="567893368"/>
        <c:axId val="567886312"/>
      </c:lineChart>
      <c:catAx>
        <c:axId val="56789336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567886312"/>
        <c:crosses val="autoZero"/>
        <c:auto val="1"/>
        <c:lblAlgn val="ctr"/>
        <c:lblOffset val="100"/>
        <c:noMultiLvlLbl val="0"/>
      </c:catAx>
      <c:valAx>
        <c:axId val="56788631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67893368"/>
        <c:crossesAt val="1"/>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8.1710796395279395E-2"/>
          <c:y val="0.12114285714285715"/>
          <c:w val="0.88008520386176881"/>
          <c:h val="7.621429674231897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a:t>
            </a:r>
            <a:r>
              <a:rPr lang="en-US" baseline="0"/>
              <a:t> Eastern and Southern Africa</a:t>
            </a:r>
            <a:r>
              <a:rPr lang="en-US"/>
              <a:t>, 2000-2015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PedART_AdultsChildren_Reg!$B$34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3.745363451179657E-2"/>
                  <c:y val="0"/>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530557862915109E-2"/>
                  <c:y val="-1.2987015200432082E-2"/>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1115880664960661E-2"/>
                  <c:y val="-1.29870152004320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394523506086955E-2"/>
                  <c:y val="-1.515151773383758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PedART_AdultsChildren_Reg!$I$35:$I$50</c:f>
                <c:numCache>
                  <c:formatCode>General</c:formatCode>
                  <c:ptCount val="16"/>
                  <c:pt idx="0">
                    <c:v>2.3405999999999948E-4</c:v>
                  </c:pt>
                  <c:pt idx="1">
                    <c:v>4.6460999999999985E-4</c:v>
                  </c:pt>
                  <c:pt idx="2">
                    <c:v>6.5254000000000093E-4</c:v>
                  </c:pt>
                  <c:pt idx="3">
                    <c:v>9.2688999999999966E-4</c:v>
                  </c:pt>
                  <c:pt idx="4">
                    <c:v>1.4297400000000005E-3</c:v>
                  </c:pt>
                  <c:pt idx="5">
                    <c:v>2.6379899999999998E-3</c:v>
                  </c:pt>
                  <c:pt idx="6">
                    <c:v>4.9299599999999971E-3</c:v>
                  </c:pt>
                  <c:pt idx="7">
                    <c:v>8.0270999999999954E-3</c:v>
                  </c:pt>
                  <c:pt idx="8">
                    <c:v>1.2165380000000003E-2</c:v>
                  </c:pt>
                  <c:pt idx="9">
                    <c:v>1.7464310000000011E-2</c:v>
                  </c:pt>
                  <c:pt idx="10">
                    <c:v>2.3987889999999984E-2</c:v>
                  </c:pt>
                  <c:pt idx="11">
                    <c:v>3.1038869999999996E-2</c:v>
                  </c:pt>
                  <c:pt idx="12">
                    <c:v>4.0371670000000026E-2</c:v>
                  </c:pt>
                  <c:pt idx="13">
                    <c:v>5.2974880000000057E-2</c:v>
                  </c:pt>
                  <c:pt idx="14">
                    <c:v>6.5861139999999985E-2</c:v>
                  </c:pt>
                  <c:pt idx="15">
                    <c:v>8.1317050000000002E-2</c:v>
                  </c:pt>
                </c:numCache>
              </c:numRef>
            </c:plus>
            <c:minus>
              <c:numRef>
                <c:f>PedART_AdultsChildren_Reg!$J$35:$J$50</c:f>
                <c:numCache>
                  <c:formatCode>General</c:formatCode>
                  <c:ptCount val="16"/>
                  <c:pt idx="0">
                    <c:v>2.1754000000000001E-4</c:v>
                  </c:pt>
                  <c:pt idx="1">
                    <c:v>4.1075000000000052E-4</c:v>
                  </c:pt>
                  <c:pt idx="2">
                    <c:v>6.080399999999998E-4</c:v>
                  </c:pt>
                  <c:pt idx="3">
                    <c:v>8.7793000000000072E-4</c:v>
                  </c:pt>
                  <c:pt idx="4">
                    <c:v>1.3457000000000018E-3</c:v>
                  </c:pt>
                  <c:pt idx="5">
                    <c:v>2.6635699999999971E-3</c:v>
                  </c:pt>
                  <c:pt idx="6">
                    <c:v>4.9369399999999938E-3</c:v>
                  </c:pt>
                  <c:pt idx="7">
                    <c:v>8.3170100000000136E-3</c:v>
                  </c:pt>
                  <c:pt idx="8">
                    <c:v>1.1485340000000011E-2</c:v>
                  </c:pt>
                  <c:pt idx="9">
                    <c:v>1.6540939999999976E-2</c:v>
                  </c:pt>
                  <c:pt idx="10">
                    <c:v>2.2392670000000031E-2</c:v>
                  </c:pt>
                  <c:pt idx="11">
                    <c:v>3.028833000000003E-2</c:v>
                  </c:pt>
                  <c:pt idx="12">
                    <c:v>3.8349839999999968E-2</c:v>
                  </c:pt>
                  <c:pt idx="13">
                    <c:v>4.7774959999999977E-2</c:v>
                  </c:pt>
                  <c:pt idx="14">
                    <c:v>5.8056319999999995E-2</c:v>
                  </c:pt>
                  <c:pt idx="15">
                    <c:v>6.9217529999999972E-2</c:v>
                  </c:pt>
                </c:numCache>
              </c:numRef>
            </c:minus>
            <c:spPr>
              <a:noFill/>
              <a:ln w="9525" cap="flat" cmpd="sng" algn="ctr">
                <a:solidFill>
                  <a:schemeClr val="dk1">
                    <a:lumMod val="50000"/>
                    <a:lumOff val="50000"/>
                  </a:schemeClr>
                </a:solidFill>
                <a:round/>
              </a:ln>
              <a:effectLst/>
            </c:spPr>
          </c:errBars>
          <c:cat>
            <c:numRef>
              <c:f>PedART_AdultsChildren_Reg!$A$35:$A$50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PedART_AdultsChildren_Reg!$B$35:$B$50</c:f>
              <c:numCache>
                <c:formatCode>0%</c:formatCode>
                <c:ptCount val="16"/>
                <c:pt idx="0">
                  <c:v>2.3369000000000003E-3</c:v>
                </c:pt>
                <c:pt idx="1">
                  <c:v>4.6986600000000003E-3</c:v>
                </c:pt>
                <c:pt idx="2">
                  <c:v>6.8850599999999993E-3</c:v>
                </c:pt>
                <c:pt idx="3">
                  <c:v>9.9299899999999997E-3</c:v>
                </c:pt>
                <c:pt idx="4">
                  <c:v>1.559461E-2</c:v>
                </c:pt>
                <c:pt idx="5">
                  <c:v>2.9503689999999999E-2</c:v>
                </c:pt>
                <c:pt idx="6">
                  <c:v>5.4569939999999997E-2</c:v>
                </c:pt>
                <c:pt idx="7">
                  <c:v>8.8677320000000004E-2</c:v>
                </c:pt>
                <c:pt idx="8">
                  <c:v>0.12888977000000001</c:v>
                </c:pt>
                <c:pt idx="9">
                  <c:v>0.17689585999999999</c:v>
                </c:pt>
                <c:pt idx="10">
                  <c:v>0.23854113000000002</c:v>
                </c:pt>
                <c:pt idx="11">
                  <c:v>0.30406860000000002</c:v>
                </c:pt>
                <c:pt idx="12">
                  <c:v>0.37978299999999998</c:v>
                </c:pt>
                <c:pt idx="13">
                  <c:v>0.46005974999999999</c:v>
                </c:pt>
                <c:pt idx="14">
                  <c:v>0.54152157000000001</c:v>
                </c:pt>
                <c:pt idx="15">
                  <c:v>0.62568933999999998</c:v>
                </c:pt>
              </c:numCache>
            </c:numRef>
          </c:val>
          <c:smooth val="0"/>
        </c:ser>
        <c:ser>
          <c:idx val="1"/>
          <c:order val="1"/>
          <c:tx>
            <c:strRef>
              <c:f>PedART_AdultsChildren_Reg!$E$34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2.8293543959089004E-3"/>
                  <c:y val="-1.2987015200432241E-2"/>
                </c:manualLayout>
              </c:layout>
              <c:tx>
                <c:rich>
                  <a:bodyPr/>
                  <a:lstStyle/>
                  <a:p>
                    <a:r>
                      <a:rPr lang="en-US"/>
                      <a: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9.9027403856811053E-3"/>
                  <c:y val="-1.2987015200432082E-2"/>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2732094781590018E-2"/>
                  <c:y val="-8.658010133621389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9.9027403856811053E-3"/>
                  <c:y val="-2.1645025334053472E-3"/>
                </c:manualLayout>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PedART_AdultsChildren_Reg!$K$35:$K$50</c:f>
                <c:numCache>
                  <c:formatCode>General</c:formatCode>
                  <c:ptCount val="16"/>
                  <c:pt idx="0">
                    <c:v>5.4399999999999886E-6</c:v>
                  </c:pt>
                  <c:pt idx="1">
                    <c:v>6.9269999999999965E-5</c:v>
                  </c:pt>
                  <c:pt idx="2">
                    <c:v>1.5474999999999951E-4</c:v>
                  </c:pt>
                  <c:pt idx="3">
                    <c:v>3.6198000000000133E-4</c:v>
                  </c:pt>
                  <c:pt idx="4">
                    <c:v>1.0886099999999985E-3</c:v>
                  </c:pt>
                  <c:pt idx="5">
                    <c:v>2.3079000000000016E-3</c:v>
                  </c:pt>
                  <c:pt idx="6">
                    <c:v>4.297040000000002E-3</c:v>
                  </c:pt>
                  <c:pt idx="7">
                    <c:v>7.3415899999999951E-3</c:v>
                  </c:pt>
                  <c:pt idx="8">
                    <c:v>1.0281540000000006E-2</c:v>
                  </c:pt>
                  <c:pt idx="9">
                    <c:v>1.3667369999999984E-2</c:v>
                  </c:pt>
                  <c:pt idx="10">
                    <c:v>1.7706660000000041E-2</c:v>
                  </c:pt>
                  <c:pt idx="11">
                    <c:v>2.2021690000000038E-2</c:v>
                  </c:pt>
                  <c:pt idx="12">
                    <c:v>2.6580100000000051E-2</c:v>
                  </c:pt>
                  <c:pt idx="13">
                    <c:v>3.1239190000000028E-2</c:v>
                  </c:pt>
                  <c:pt idx="14">
                    <c:v>3.5812400000000022E-2</c:v>
                  </c:pt>
                  <c:pt idx="15">
                    <c:v>4.0283100000000016E-2</c:v>
                  </c:pt>
                </c:numCache>
              </c:numRef>
            </c:plus>
            <c:minus>
              <c:numRef>
                <c:f>PedART_AdultsChildren_Reg!$L$35:$L$50</c:f>
                <c:numCache>
                  <c:formatCode>General</c:formatCode>
                  <c:ptCount val="16"/>
                  <c:pt idx="0">
                    <c:v>4.7199999999999955E-6</c:v>
                  </c:pt>
                  <c:pt idx="1">
                    <c:v>6.1219999999999959E-5</c:v>
                  </c:pt>
                  <c:pt idx="2">
                    <c:v>1.3805000000000024E-4</c:v>
                  </c:pt>
                  <c:pt idx="3">
                    <c:v>3.1945999999999971E-4</c:v>
                  </c:pt>
                  <c:pt idx="4">
                    <c:v>9.5253000000000004E-4</c:v>
                  </c:pt>
                  <c:pt idx="5">
                    <c:v>2.0140600000000015E-3</c:v>
                  </c:pt>
                  <c:pt idx="6">
                    <c:v>3.6230800000000007E-3</c:v>
                  </c:pt>
                  <c:pt idx="7">
                    <c:v>6.1099399999999943E-3</c:v>
                  </c:pt>
                  <c:pt idx="8">
                    <c:v>8.6551300000000109E-3</c:v>
                  </c:pt>
                  <c:pt idx="9">
                    <c:v>1.1744959999999999E-2</c:v>
                  </c:pt>
                  <c:pt idx="10">
                    <c:v>1.557270999999999E-2</c:v>
                  </c:pt>
                  <c:pt idx="11">
                    <c:v>1.9439070000000003E-2</c:v>
                  </c:pt>
                  <c:pt idx="12">
                    <c:v>2.3555579999999965E-2</c:v>
                  </c:pt>
                  <c:pt idx="13">
                    <c:v>2.7641099999999974E-2</c:v>
                  </c:pt>
                  <c:pt idx="14">
                    <c:v>3.2541739999999986E-2</c:v>
                  </c:pt>
                  <c:pt idx="15">
                    <c:v>3.7232449999999973E-2</c:v>
                  </c:pt>
                </c:numCache>
              </c:numRef>
            </c:minus>
            <c:spPr>
              <a:noFill/>
              <a:ln w="9525" cap="flat" cmpd="sng" algn="ctr">
                <a:solidFill>
                  <a:schemeClr val="dk1">
                    <a:lumMod val="50000"/>
                    <a:lumOff val="50000"/>
                  </a:schemeClr>
                </a:solidFill>
                <a:round/>
              </a:ln>
              <a:effectLst/>
            </c:spPr>
          </c:errBars>
          <c:cat>
            <c:numRef>
              <c:f>PedART_AdultsChildren_Reg!$A$35:$A$50</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PedART_AdultsChildren_Reg!$E$35:$E$50</c:f>
              <c:numCache>
                <c:formatCode>0%</c:formatCode>
                <c:ptCount val="16"/>
                <c:pt idx="0">
                  <c:v>6.7730000000000004E-5</c:v>
                </c:pt>
                <c:pt idx="1">
                  <c:v>9.0231000000000003E-4</c:v>
                </c:pt>
                <c:pt idx="2">
                  <c:v>2.0720500000000002E-3</c:v>
                </c:pt>
                <c:pt idx="3">
                  <c:v>4.9324699999999996E-3</c:v>
                </c:pt>
                <c:pt idx="4">
                  <c:v>1.4837990000000001E-2</c:v>
                </c:pt>
                <c:pt idx="5">
                  <c:v>3.1512390000000001E-2</c:v>
                </c:pt>
                <c:pt idx="6">
                  <c:v>5.6997590000000001E-2</c:v>
                </c:pt>
                <c:pt idx="7">
                  <c:v>9.6057719999999999E-2</c:v>
                </c:pt>
                <c:pt idx="8">
                  <c:v>0.13547849000000001</c:v>
                </c:pt>
                <c:pt idx="9">
                  <c:v>0.18170584000000001</c:v>
                </c:pt>
                <c:pt idx="10">
                  <c:v>0.23717380999999998</c:v>
                </c:pt>
                <c:pt idx="11">
                  <c:v>0.29488228</c:v>
                </c:pt>
                <c:pt idx="12">
                  <c:v>0.35562742999999997</c:v>
                </c:pt>
                <c:pt idx="13">
                  <c:v>0.41992183999999999</c:v>
                </c:pt>
                <c:pt idx="14">
                  <c:v>0.48181029000000003</c:v>
                </c:pt>
                <c:pt idx="15">
                  <c:v>0.53293802999999995</c:v>
                </c:pt>
              </c:numCache>
            </c:numRef>
          </c:val>
          <c:smooth val="0"/>
        </c:ser>
        <c:dLbls>
          <c:dLblPos val="r"/>
          <c:showLegendKey val="0"/>
          <c:showVal val="1"/>
          <c:showCatName val="0"/>
          <c:showSerName val="0"/>
          <c:showPercent val="0"/>
          <c:showBubbleSize val="0"/>
        </c:dLbls>
        <c:marker val="1"/>
        <c:smooth val="0"/>
        <c:axId val="567889840"/>
        <c:axId val="567890624"/>
      </c:lineChart>
      <c:catAx>
        <c:axId val="5678898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90624"/>
        <c:crosses val="autoZero"/>
        <c:auto val="1"/>
        <c:lblAlgn val="ctr"/>
        <c:lblOffset val="100"/>
        <c:noMultiLvlLbl val="0"/>
      </c:catAx>
      <c:valAx>
        <c:axId val="56789062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984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Eastern and Southern Africa, 2015</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0"/>
              <c:layout/>
              <c:tx>
                <c:rich>
                  <a:bodyPr/>
                  <a:lstStyle/>
                  <a:p>
                    <a:r>
                      <a:rPr lang="en-US"/>
                      <a:t>&gt;95%</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&gt;95%</a:t>
                    </a:r>
                  </a:p>
                </c:rich>
              </c:tx>
              <c:dLblPos val="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0964866180069076E-2"/>
                  <c:y val="2.22945796429323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2936437246074E-2"/>
                  <c:y val="3.788912018549258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204948729703244E-2"/>
                  <c:y val="2.487867209342479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204948729703244E-2"/>
                  <c:y val="1.809819062585089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0964866180069125E-2"/>
                  <c:y val="1.783899663077224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0592808467598478E-2"/>
                  <c:y val="2.22945796429323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83818118775243E-2"/>
                  <c:y val="1.82670916623780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Gap'!$A$36:$A$53</c:f>
              <c:strCache>
                <c:ptCount val="18"/>
                <c:pt idx="0">
                  <c:v>Botswana</c:v>
                </c:pt>
                <c:pt idx="1">
                  <c:v>Namibia</c:v>
                </c:pt>
                <c:pt idx="2">
                  <c:v>Zimbabwe</c:v>
                </c:pt>
                <c:pt idx="3">
                  <c:v>Swaziland</c:v>
                </c:pt>
                <c:pt idx="4">
                  <c:v>South Africa</c:v>
                </c:pt>
                <c:pt idx="5">
                  <c:v>Rwanda</c:v>
                </c:pt>
                <c:pt idx="6">
                  <c:v>Kenya</c:v>
                </c:pt>
                <c:pt idx="7">
                  <c:v>Uganda</c:v>
                </c:pt>
                <c:pt idx="8">
                  <c:v>Malawi</c:v>
                </c:pt>
                <c:pt idx="9">
                  <c:v>Zambia</c:v>
                </c:pt>
                <c:pt idx="10">
                  <c:v>Mozambique</c:v>
                </c:pt>
                <c:pt idx="11">
                  <c:v>United Republic of Tanzania</c:v>
                </c:pt>
                <c:pt idx="12">
                  <c:v>Lesotho</c:v>
                </c:pt>
                <c:pt idx="13">
                  <c:v>Eritrea</c:v>
                </c:pt>
                <c:pt idx="14">
                  <c:v>Burundi</c:v>
                </c:pt>
                <c:pt idx="15">
                  <c:v>Angola</c:v>
                </c:pt>
                <c:pt idx="16">
                  <c:v>South Sudan</c:v>
                </c:pt>
                <c:pt idx="17">
                  <c:v>Somalia</c:v>
                </c:pt>
              </c:strCache>
            </c:strRef>
          </c:cat>
          <c:val>
            <c:numRef>
              <c:f>'ART Gap'!$B$36:$B$53</c:f>
              <c:numCache>
                <c:formatCode>0%</c:formatCode>
                <c:ptCount val="18"/>
                <c:pt idx="0">
                  <c:v>0.97</c:v>
                </c:pt>
                <c:pt idx="1">
                  <c:v>0.95606494999999991</c:v>
                </c:pt>
                <c:pt idx="2">
                  <c:v>0.79621346999999998</c:v>
                </c:pt>
                <c:pt idx="3">
                  <c:v>0.78258759999999994</c:v>
                </c:pt>
                <c:pt idx="4">
                  <c:v>0.74360947999999993</c:v>
                </c:pt>
                <c:pt idx="5">
                  <c:v>0.73586753000000005</c:v>
                </c:pt>
                <c:pt idx="6">
                  <c:v>0.72902995999999998</c:v>
                </c:pt>
                <c:pt idx="7">
                  <c:v>0.62767547999999995</c:v>
                </c:pt>
                <c:pt idx="8">
                  <c:v>0.61493903000000005</c:v>
                </c:pt>
                <c:pt idx="9">
                  <c:v>0.60762117000000004</c:v>
                </c:pt>
                <c:pt idx="10">
                  <c:v>0.57084365999999997</c:v>
                </c:pt>
                <c:pt idx="11">
                  <c:v>0.56346260999999997</c:v>
                </c:pt>
                <c:pt idx="12">
                  <c:v>0.56296184999999999</c:v>
                </c:pt>
                <c:pt idx="13">
                  <c:v>0.34763314000000001</c:v>
                </c:pt>
                <c:pt idx="14">
                  <c:v>0.29113645999999999</c:v>
                </c:pt>
                <c:pt idx="15">
                  <c:v>0.23801443999999999</c:v>
                </c:pt>
                <c:pt idx="16">
                  <c:v>5.1811259999999998E-2</c:v>
                </c:pt>
                <c:pt idx="17">
                  <c:v>3.6105740000000004E-2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dLbl>
              <c:idx val="5"/>
              <c:layout>
                <c:manualLayout>
                  <c:x val="-2.4951198813684197E-2"/>
                  <c:y val="-3.12057456672524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2936437246074E-2"/>
                  <c:y val="-3.1205745667252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4951198813684246E-2"/>
                  <c:y val="-2.452237114901241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4951198813684149E-2"/>
                  <c:y val="-2.89779541611724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4951198813684149E-2"/>
                  <c:y val="-2.006678813685243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4951233974475254E-2"/>
                  <c:y val="-2.242399542984862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7956812408242914E-2"/>
                  <c:y val="-2.669677202644457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Gap'!$A$36:$A$53</c:f>
              <c:strCache>
                <c:ptCount val="18"/>
                <c:pt idx="0">
                  <c:v>Botswana</c:v>
                </c:pt>
                <c:pt idx="1">
                  <c:v>Namibia</c:v>
                </c:pt>
                <c:pt idx="2">
                  <c:v>Zimbabwe</c:v>
                </c:pt>
                <c:pt idx="3">
                  <c:v>Swaziland</c:v>
                </c:pt>
                <c:pt idx="4">
                  <c:v>South Africa</c:v>
                </c:pt>
                <c:pt idx="5">
                  <c:v>Rwanda</c:v>
                </c:pt>
                <c:pt idx="6">
                  <c:v>Kenya</c:v>
                </c:pt>
                <c:pt idx="7">
                  <c:v>Uganda</c:v>
                </c:pt>
                <c:pt idx="8">
                  <c:v>Malawi</c:v>
                </c:pt>
                <c:pt idx="9">
                  <c:v>Zambia</c:v>
                </c:pt>
                <c:pt idx="10">
                  <c:v>Mozambique</c:v>
                </c:pt>
                <c:pt idx="11">
                  <c:v>United Republic of Tanzania</c:v>
                </c:pt>
                <c:pt idx="12">
                  <c:v>Lesotho</c:v>
                </c:pt>
                <c:pt idx="13">
                  <c:v>Eritrea</c:v>
                </c:pt>
                <c:pt idx="14">
                  <c:v>Burundi</c:v>
                </c:pt>
                <c:pt idx="15">
                  <c:v>Angola</c:v>
                </c:pt>
                <c:pt idx="16">
                  <c:v>South Sudan</c:v>
                </c:pt>
                <c:pt idx="17">
                  <c:v>Somalia</c:v>
                </c:pt>
              </c:strCache>
            </c:strRef>
          </c:cat>
          <c:val>
            <c:numRef>
              <c:f>'ART Gap'!$C$36:$C$53</c:f>
              <c:numCache>
                <c:formatCode>0%</c:formatCode>
                <c:ptCount val="18"/>
                <c:pt idx="0">
                  <c:v>0.77699926000000008</c:v>
                </c:pt>
                <c:pt idx="1">
                  <c:v>0.67116484999999992</c:v>
                </c:pt>
                <c:pt idx="2">
                  <c:v>0.60589664999999993</c:v>
                </c:pt>
                <c:pt idx="3">
                  <c:v>0.66848982000000001</c:v>
                </c:pt>
                <c:pt idx="4">
                  <c:v>0.47549000999999996</c:v>
                </c:pt>
                <c:pt idx="5">
                  <c:v>0.78923846999999991</c:v>
                </c:pt>
                <c:pt idx="6">
                  <c:v>0.58194942999999999</c:v>
                </c:pt>
                <c:pt idx="7">
                  <c:v>0.56723374999999998</c:v>
                </c:pt>
                <c:pt idx="8">
                  <c:v>0.60915037999999999</c:v>
                </c:pt>
                <c:pt idx="9">
                  <c:v>0.62740010000000002</c:v>
                </c:pt>
                <c:pt idx="10">
                  <c:v>0.52995022000000003</c:v>
                </c:pt>
                <c:pt idx="11">
                  <c:v>0.53197634000000005</c:v>
                </c:pt>
                <c:pt idx="12">
                  <c:v>0.41268156</c:v>
                </c:pt>
                <c:pt idx="13">
                  <c:v>0.62258544000000005</c:v>
                </c:pt>
                <c:pt idx="14">
                  <c:v>0.57877084000000001</c:v>
                </c:pt>
                <c:pt idx="15">
                  <c:v>0.29019724000000002</c:v>
                </c:pt>
                <c:pt idx="16">
                  <c:v>0.11404322</c:v>
                </c:pt>
                <c:pt idx="17">
                  <c:v>8.1095039999999993E-2</c:v>
                </c:pt>
              </c:numCache>
            </c:numRef>
          </c:val>
          <c:smooth val="0"/>
        </c:ser>
        <c:dLbls>
          <c:showLegendKey val="0"/>
          <c:showVal val="1"/>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451880304"/>
        <c:axId val="451879912"/>
      </c:stockChart>
      <c:catAx>
        <c:axId val="4518803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79912"/>
        <c:crosses val="autoZero"/>
        <c:auto val="1"/>
        <c:lblAlgn val="ctr"/>
        <c:lblOffset val="100"/>
        <c:noMultiLvlLbl val="0"/>
      </c:catAx>
      <c:valAx>
        <c:axId val="4518799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8030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48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0.20933013576660361</c:v>
                </c:pt>
                <c:pt idx="1">
                  <c:v>6.8268124393759108E-2</c:v>
                </c:pt>
                <c:pt idx="2">
                  <c:v>1.0184595798854232E-2</c:v>
                </c:pt>
                <c:pt idx="3">
                  <c:v>0.23550518471010085</c:v>
                </c:pt>
                <c:pt idx="4">
                  <c:v>1.435480684200623E-2</c:v>
                </c:pt>
                <c:pt idx="5">
                  <c:v>0.24110416217381928</c:v>
                </c:pt>
                <c:pt idx="6">
                  <c:v>0.144767422475793</c:v>
                </c:pt>
                <c:pt idx="7">
                  <c:v>0.144767422475793</c:v>
                </c:pt>
                <c:pt idx="8">
                  <c:v>0.15072059796826656</c:v>
                </c:pt>
              </c:numCache>
            </c:numRef>
          </c:val>
        </c:ser>
        <c:ser>
          <c:idx val="1"/>
          <c:order val="1"/>
          <c:tx>
            <c:strRef>
              <c:f>'PMTCT_EID_All Regions'!$C$33</c:f>
              <c:strCache>
                <c:ptCount val="1"/>
                <c:pt idx="0">
                  <c:v>2010</c:v>
                </c:pt>
              </c:strCache>
            </c:strRef>
          </c:tx>
          <c:spPr>
            <a:solidFill>
              <a:schemeClr val="accent4">
                <a:tint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0.42383588289295487</c:v>
                </c:pt>
                <c:pt idx="1">
                  <c:v>7.8363115730247429E-2</c:v>
                </c:pt>
                <c:pt idx="2">
                  <c:v>7.6598311218335338E-2</c:v>
                </c:pt>
                <c:pt idx="3">
                  <c:v>0.34637458353980904</c:v>
                </c:pt>
                <c:pt idx="4">
                  <c:v>3.5238835321167852E-2</c:v>
                </c:pt>
                <c:pt idx="5">
                  <c:v>0.16343660733904636</c:v>
                </c:pt>
                <c:pt idx="6">
                  <c:v>0.32452841796688264</c:v>
                </c:pt>
                <c:pt idx="7">
                  <c:v>0.33562724794134763</c:v>
                </c:pt>
                <c:pt idx="8">
                  <c:v>0.31611366472429547</c:v>
                </c:pt>
              </c:numCache>
            </c:numRef>
          </c:val>
        </c:ser>
        <c:ser>
          <c:idx val="2"/>
          <c:order val="2"/>
          <c:tx>
            <c:strRef>
              <c:f>'PMTCT_EID_All Regions'!$D$33</c:f>
              <c:strCache>
                <c:ptCount val="1"/>
                <c:pt idx="0">
                  <c:v>2011</c:v>
                </c:pt>
              </c:strCache>
            </c:strRef>
          </c:tx>
          <c:spPr>
            <a:solidFill>
              <a:schemeClr val="accent4">
                <a:tint val="83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0.46376605542372329</c:v>
                </c:pt>
                <c:pt idx="1">
                  <c:v>7.9405071038511132E-2</c:v>
                </c:pt>
                <c:pt idx="2">
                  <c:v>7.5127334465195247E-2</c:v>
                </c:pt>
                <c:pt idx="3">
                  <c:v>0.29998709732914713</c:v>
                </c:pt>
                <c:pt idx="4">
                  <c:v>3.6191090835206566E-2</c:v>
                </c:pt>
                <c:pt idx="5">
                  <c:v>0.29963450551790211</c:v>
                </c:pt>
                <c:pt idx="6">
                  <c:v>0.3564138471412972</c:v>
                </c:pt>
                <c:pt idx="7">
                  <c:v>0.36836134057748565</c:v>
                </c:pt>
                <c:pt idx="8">
                  <c:v>0.34543333598247006</c:v>
                </c:pt>
              </c:numCache>
            </c:numRef>
          </c:val>
        </c:ser>
        <c:ser>
          <c:idx val="3"/>
          <c:order val="3"/>
          <c:tx>
            <c:strRef>
              <c:f>'PMTCT_EID_All Regions'!$E$33</c:f>
              <c:strCache>
                <c:ptCount val="1"/>
                <c:pt idx="0">
                  <c:v>2012</c:v>
                </c:pt>
              </c:strCache>
            </c:strRef>
          </c:tx>
          <c:spPr>
            <a:solidFill>
              <a:schemeClr val="accent4"/>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0.51763054326754221</c:v>
                </c:pt>
                <c:pt idx="1">
                  <c:v>9.8282288606625537E-2</c:v>
                </c:pt>
                <c:pt idx="2">
                  <c:v>0.13969404186795492</c:v>
                </c:pt>
                <c:pt idx="3">
                  <c:v>0.3157716268487275</c:v>
                </c:pt>
                <c:pt idx="4">
                  <c:v>3.7922090877557088E-2</c:v>
                </c:pt>
                <c:pt idx="5">
                  <c:v>0.29789164277678992</c:v>
                </c:pt>
                <c:pt idx="6">
                  <c:v>0.40749157420108051</c:v>
                </c:pt>
                <c:pt idx="7">
                  <c:v>0.42002851541024433</c:v>
                </c:pt>
                <c:pt idx="8">
                  <c:v>0.39304910045619684</c:v>
                </c:pt>
              </c:numCache>
            </c:numRef>
          </c:val>
        </c:ser>
        <c:ser>
          <c:idx val="4"/>
          <c:order val="4"/>
          <c:tx>
            <c:strRef>
              <c:f>'PMTCT_EID_All Regions'!$F$33</c:f>
              <c:strCache>
                <c:ptCount val="1"/>
                <c:pt idx="0">
                  <c:v>2013</c:v>
                </c:pt>
              </c:strCache>
            </c:strRef>
          </c:tx>
          <c:spPr>
            <a:solidFill>
              <a:schemeClr val="accent4">
                <a:shade val="82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0.49119860280692079</c:v>
                </c:pt>
                <c:pt idx="1">
                  <c:v>0.10456480569653814</c:v>
                </c:pt>
                <c:pt idx="2">
                  <c:v>0.19060665362035226</c:v>
                </c:pt>
                <c:pt idx="3">
                  <c:v>0.24970747353264625</c:v>
                </c:pt>
                <c:pt idx="4">
                  <c:v>3.9730659736007166E-2</c:v>
                </c:pt>
                <c:pt idx="5">
                  <c:v>0.37614575928766508</c:v>
                </c:pt>
                <c:pt idx="6">
                  <c:v>0.39066774535610671</c:v>
                </c:pt>
                <c:pt idx="7">
                  <c:v>0.40183009368825362</c:v>
                </c:pt>
                <c:pt idx="8">
                  <c:v>0.37863176874278959</c:v>
                </c:pt>
              </c:numCache>
            </c:numRef>
          </c:val>
        </c:ser>
        <c:ser>
          <c:idx val="5"/>
          <c:order val="5"/>
          <c:tx>
            <c:strRef>
              <c:f>'PMTCT_EID_All Regions'!$G$33</c:f>
              <c:strCache>
                <c:ptCount val="1"/>
                <c:pt idx="0">
                  <c:v>2014</c:v>
                </c:pt>
              </c:strCache>
            </c:strRef>
          </c:tx>
          <c:spPr>
            <a:solidFill>
              <a:schemeClr val="accent4">
                <a:shade val="65000"/>
              </a:schemeClr>
            </a:solidFill>
            <a:ln>
              <a:noFill/>
            </a:ln>
            <a:effectLst/>
          </c:spPr>
          <c:invertIfNegative val="0"/>
          <c:dLbls>
            <c:delete val="1"/>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0.60654532467112032</c:v>
                </c:pt>
                <c:pt idx="1">
                  <c:v>0.12967966851028667</c:v>
                </c:pt>
                <c:pt idx="2">
                  <c:v>8.2943013270882118E-2</c:v>
                </c:pt>
                <c:pt idx="3">
                  <c:v>0.22981077079262854</c:v>
                </c:pt>
                <c:pt idx="4">
                  <c:v>6.1920120506795427E-2</c:v>
                </c:pt>
                <c:pt idx="5">
                  <c:v>0.4585403133358808</c:v>
                </c:pt>
                <c:pt idx="6">
                  <c:v>0.48583747567930757</c:v>
                </c:pt>
                <c:pt idx="7">
                  <c:v>0.49866251489854224</c:v>
                </c:pt>
                <c:pt idx="8">
                  <c:v>0.46707072046750631</c:v>
                </c:pt>
              </c:numCache>
            </c:numRef>
          </c:val>
        </c:ser>
        <c:ser>
          <c:idx val="6"/>
          <c:order val="6"/>
          <c:tx>
            <c:strRef>
              <c:f>'PMTCT_EID_All Regions'!$H$33</c:f>
              <c:strCache>
                <c:ptCount val="1"/>
                <c:pt idx="0">
                  <c:v>2015</c:v>
                </c:pt>
              </c:strCache>
            </c:strRef>
          </c:tx>
          <c:spPr>
            <a:solidFill>
              <a:schemeClr val="accent4">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Regions'!$H$34:$H$42</c:f>
              <c:numCache>
                <c:formatCode>0%</c:formatCode>
                <c:ptCount val="9"/>
                <c:pt idx="0">
                  <c:v>0.60305468827435826</c:v>
                </c:pt>
                <c:pt idx="1">
                  <c:v>0.14623371685661782</c:v>
                </c:pt>
                <c:pt idx="2">
                  <c:v>8.9398280802292257E-2</c:v>
                </c:pt>
                <c:pt idx="3">
                  <c:v>0.28158560378579545</c:v>
                </c:pt>
                <c:pt idx="4">
                  <c:v>0.15375867236904481</c:v>
                </c:pt>
                <c:pt idx="5">
                  <c:v>0.47785412056985366</c:v>
                </c:pt>
                <c:pt idx="6">
                  <c:v>0.49562953068005777</c:v>
                </c:pt>
                <c:pt idx="7">
                  <c:v>0.50522568453231786</c:v>
                </c:pt>
                <c:pt idx="8">
                  <c:v>0.47215638561684237</c:v>
                </c:pt>
              </c:numCache>
            </c:numRef>
          </c:val>
        </c:ser>
        <c:dLbls>
          <c:dLblPos val="outEnd"/>
          <c:showLegendKey val="0"/>
          <c:showVal val="1"/>
          <c:showCatName val="0"/>
          <c:showSerName val="0"/>
          <c:showPercent val="0"/>
          <c:showBubbleSize val="0"/>
        </c:dLbls>
        <c:gapWidth val="120"/>
        <c:overlap val="-10"/>
        <c:axId val="451879520"/>
        <c:axId val="451878736"/>
      </c:barChart>
      <c:catAx>
        <c:axId val="4518795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78736"/>
        <c:crosses val="autoZero"/>
        <c:auto val="1"/>
        <c:lblAlgn val="ctr"/>
        <c:lblOffset val="100"/>
        <c:noMultiLvlLbl val="0"/>
      </c:catAx>
      <c:valAx>
        <c:axId val="4518787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7952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Eastern and Southern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EID_GP!$B$31</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EID_GP!$F$32:$F$49</c:f>
                <c:numCache>
                  <c:formatCode>General</c:formatCode>
                  <c:ptCount val="18"/>
                  <c:pt idx="0">
                    <c:v>2.0000000000000018E-2</c:v>
                  </c:pt>
                  <c:pt idx="1">
                    <c:v>7.2347826086956557E-2</c:v>
                  </c:pt>
                  <c:pt idx="2">
                    <c:v>6.0076869322152282E-2</c:v>
                  </c:pt>
                  <c:pt idx="3">
                    <c:v>6.7146467100787199E-2</c:v>
                  </c:pt>
                  <c:pt idx="4">
                    <c:v>4.7630598656615675E-2</c:v>
                  </c:pt>
                  <c:pt idx="5">
                    <c:v>0.12168753205797977</c:v>
                  </c:pt>
                  <c:pt idx="6">
                    <c:v>3.1813131190642385E-2</c:v>
                  </c:pt>
                  <c:pt idx="7">
                    <c:v>7.3401011397086602E-2</c:v>
                  </c:pt>
                  <c:pt idx="8">
                    <c:v>5.0646233376093364E-2</c:v>
                  </c:pt>
                  <c:pt idx="9">
                    <c:v>2.9027701110828086E-2</c:v>
                  </c:pt>
                  <c:pt idx="10">
                    <c:v>0.10367713004484302</c:v>
                  </c:pt>
                  <c:pt idx="11">
                    <c:v>3.4297141393790309E-2</c:v>
                  </c:pt>
                  <c:pt idx="12">
                    <c:v>2.0067824895050629E-2</c:v>
                  </c:pt>
                  <c:pt idx="13">
                    <c:v>5.2424919729913255E-2</c:v>
                  </c:pt>
                  <c:pt idx="14">
                    <c:v>6.8021010046448276E-3</c:v>
                  </c:pt>
                  <c:pt idx="15">
                    <c:v>6.6423654715155218E-3</c:v>
                  </c:pt>
                  <c:pt idx="16">
                    <c:v>0</c:v>
                  </c:pt>
                  <c:pt idx="17">
                    <c:v>0</c:v>
                  </c:pt>
                </c:numCache>
              </c:numRef>
            </c:plus>
            <c:minus>
              <c:numRef>
                <c:f>EID_GP!$E$32:$E$49</c:f>
                <c:numCache>
                  <c:formatCode>General</c:formatCode>
                  <c:ptCount val="18"/>
                  <c:pt idx="0">
                    <c:v>9.9999999999999978E-2</c:v>
                  </c:pt>
                  <c:pt idx="1">
                    <c:v>8.7652173913043474E-2</c:v>
                  </c:pt>
                  <c:pt idx="2">
                    <c:v>5.7081298914288148E-2</c:v>
                  </c:pt>
                  <c:pt idx="3">
                    <c:v>8.2853532899212712E-2</c:v>
                  </c:pt>
                  <c:pt idx="4">
                    <c:v>5.2369401343384303E-2</c:v>
                  </c:pt>
                  <c:pt idx="5">
                    <c:v>0.10831246794202021</c:v>
                  </c:pt>
                  <c:pt idx="6">
                    <c:v>3.0111060234086884E-2</c:v>
                  </c:pt>
                  <c:pt idx="7">
                    <c:v>6.6598988602913411E-2</c:v>
                  </c:pt>
                  <c:pt idx="8">
                    <c:v>4.3558201503223148E-2</c:v>
                  </c:pt>
                  <c:pt idx="9">
                    <c:v>2.6341350032656696E-2</c:v>
                  </c:pt>
                  <c:pt idx="10">
                    <c:v>7.94735548866638E-2</c:v>
                  </c:pt>
                  <c:pt idx="11">
                    <c:v>3.0766547425973179E-2</c:v>
                  </c:pt>
                  <c:pt idx="12">
                    <c:v>1.9342953431608773E-2</c:v>
                  </c:pt>
                  <c:pt idx="13">
                    <c:v>3.7648164624301927E-2</c:v>
                  </c:pt>
                  <c:pt idx="14">
                    <c:v>3.437530006372265E-3</c:v>
                  </c:pt>
                  <c:pt idx="15">
                    <c:v>3.3543030732142085E-3</c:v>
                  </c:pt>
                  <c:pt idx="16">
                    <c:v>0</c:v>
                  </c:pt>
                  <c:pt idx="17">
                    <c:v>0</c:v>
                  </c:pt>
                </c:numCache>
              </c:numRef>
            </c:minus>
            <c:spPr>
              <a:noFill/>
              <a:ln w="9525" cap="flat" cmpd="sng" algn="ctr">
                <a:solidFill>
                  <a:schemeClr val="dk1">
                    <a:lumMod val="50000"/>
                    <a:lumOff val="50000"/>
                  </a:schemeClr>
                </a:solidFill>
                <a:round/>
              </a:ln>
              <a:effectLst/>
            </c:spPr>
          </c:errBars>
          <c:cat>
            <c:strRef>
              <c:f>EID_GP!$A$32:$A$49</c:f>
              <c:strCache>
                <c:ptCount val="18"/>
                <c:pt idx="0">
                  <c:v>South Africa</c:v>
                </c:pt>
                <c:pt idx="1">
                  <c:v>Lesotho</c:v>
                </c:pt>
                <c:pt idx="2">
                  <c:v>Swaziland</c:v>
                </c:pt>
                <c:pt idx="3">
                  <c:v>Rwanda</c:v>
                </c:pt>
                <c:pt idx="4">
                  <c:v>Zimbabwe</c:v>
                </c:pt>
                <c:pt idx="5">
                  <c:v>Mozambique</c:v>
                </c:pt>
                <c:pt idx="6">
                  <c:v>Botswana</c:v>
                </c:pt>
                <c:pt idx="7">
                  <c:v>Kenya</c:v>
                </c:pt>
                <c:pt idx="8">
                  <c:v>United Republic of Tanzania</c:v>
                </c:pt>
                <c:pt idx="9">
                  <c:v>Zambia</c:v>
                </c:pt>
                <c:pt idx="10">
                  <c:v>Eritrea</c:v>
                </c:pt>
                <c:pt idx="11">
                  <c:v>Uganda</c:v>
                </c:pt>
                <c:pt idx="12">
                  <c:v>Malawi</c:v>
                </c:pt>
                <c:pt idx="13">
                  <c:v>Angola</c:v>
                </c:pt>
                <c:pt idx="14">
                  <c:v>Burundi</c:v>
                </c:pt>
                <c:pt idx="15">
                  <c:v>South Sudan</c:v>
                </c:pt>
                <c:pt idx="16">
                  <c:v>Madagascar</c:v>
                </c:pt>
                <c:pt idx="17">
                  <c:v>Somalia</c:v>
                </c:pt>
              </c:strCache>
            </c:strRef>
          </c:cat>
          <c:val>
            <c:numRef>
              <c:f>EID_GP!$B$32:$B$49</c:f>
              <c:numCache>
                <c:formatCode>0.00</c:formatCode>
                <c:ptCount val="18"/>
                <c:pt idx="0">
                  <c:v>0.98</c:v>
                </c:pt>
                <c:pt idx="1">
                  <c:v>0.92765217391304344</c:v>
                </c:pt>
                <c:pt idx="2">
                  <c:v>0.80992313067784771</c:v>
                </c:pt>
                <c:pt idx="3">
                  <c:v>0.76285353289921276</c:v>
                </c:pt>
                <c:pt idx="4">
                  <c:v>0.54236940134338429</c:v>
                </c:pt>
                <c:pt idx="5">
                  <c:v>0.46831246794202019</c:v>
                </c:pt>
                <c:pt idx="6">
                  <c:v>0.45327138985675569</c:v>
                </c:pt>
                <c:pt idx="7">
                  <c:v>0.43659898860291341</c:v>
                </c:pt>
                <c:pt idx="8">
                  <c:v>0.42159374053978532</c:v>
                </c:pt>
                <c:pt idx="9">
                  <c:v>0.36596765266588771</c:v>
                </c:pt>
                <c:pt idx="10">
                  <c:v>0.33632286995515698</c:v>
                </c:pt>
                <c:pt idx="11">
                  <c:v>0.33124612779315188</c:v>
                </c:pt>
                <c:pt idx="12">
                  <c:v>0.19846039325332704</c:v>
                </c:pt>
                <c:pt idx="13">
                  <c:v>0.13127468927642355</c:v>
                </c:pt>
                <c:pt idx="14">
                  <c:v>2.0183486238532111E-2</c:v>
                </c:pt>
                <c:pt idx="15">
                  <c:v>1.1845584346906399E-2</c:v>
                </c:pt>
                <c:pt idx="16">
                  <c:v>0</c:v>
                </c:pt>
                <c:pt idx="17">
                  <c:v>0</c:v>
                </c:pt>
              </c:numCache>
            </c:numRef>
          </c:val>
          <c:smooth val="0"/>
        </c:ser>
        <c:dLbls>
          <c:showLegendKey val="0"/>
          <c:showVal val="0"/>
          <c:showCatName val="0"/>
          <c:showSerName val="0"/>
          <c:showPercent val="0"/>
          <c:showBubbleSize val="0"/>
        </c:dLbls>
        <c:marker val="1"/>
        <c:smooth val="0"/>
        <c:axId val="451867760"/>
        <c:axId val="451868152"/>
      </c:lineChart>
      <c:catAx>
        <c:axId val="45186776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68152"/>
        <c:crosses val="autoZero"/>
        <c:auto val="1"/>
        <c:lblAlgn val="ctr"/>
        <c:lblOffset val="100"/>
        <c:noMultiLvlLbl val="0"/>
      </c:catAx>
      <c:valAx>
        <c:axId val="451868152"/>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6776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Regions'!$B$31</c:f>
              <c:strCache>
                <c:ptCount val="1"/>
                <c:pt idx="0">
                  <c:v>2007</c:v>
                </c:pt>
              </c:strCache>
            </c:strRef>
          </c:tx>
          <c:spPr>
            <a:solidFill>
              <a:schemeClr val="accent2">
                <a:tint val="44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Regions'!$B$32:$B$40</c:f>
              <c:numCache>
                <c:formatCode>0%</c:formatCode>
                <c:ptCount val="9"/>
                <c:pt idx="0">
                  <c:v>0.2626148642899685</c:v>
                </c:pt>
                <c:pt idx="1">
                  <c:v>5.4558380222311624E-2</c:v>
                </c:pt>
                <c:pt idx="2">
                  <c:v>6.8044354838709678E-3</c:v>
                </c:pt>
                <c:pt idx="3">
                  <c:v>0.29945257227006433</c:v>
                </c:pt>
                <c:pt idx="4">
                  <c:v>9.2757746530247487E-2</c:v>
                </c:pt>
                <c:pt idx="5">
                  <c:v>0.30517235702762324</c:v>
                </c:pt>
                <c:pt idx="6">
                  <c:v>0.20196038995763974</c:v>
                </c:pt>
                <c:pt idx="7">
                  <c:v>0.20658329592547053</c:v>
                </c:pt>
                <c:pt idx="8">
                  <c:v>0.20501445137026847</c:v>
                </c:pt>
              </c:numCache>
            </c:numRef>
          </c:val>
        </c:ser>
        <c:ser>
          <c:idx val="1"/>
          <c:order val="1"/>
          <c:tx>
            <c:strRef>
              <c:f>'PMTCT_InfantARVs_All Regions'!$C$31</c:f>
              <c:strCache>
                <c:ptCount val="1"/>
                <c:pt idx="0">
                  <c:v>2008</c:v>
                </c:pt>
              </c:strCache>
            </c:strRef>
          </c:tx>
          <c:spPr>
            <a:solidFill>
              <a:schemeClr val="accent2">
                <a:tint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Regions'!$C$32:$C$40</c:f>
              <c:numCache>
                <c:formatCode>0%</c:formatCode>
                <c:ptCount val="9"/>
                <c:pt idx="0">
                  <c:v>0.37999310602968639</c:v>
                </c:pt>
                <c:pt idx="1">
                  <c:v>0.11095455364943764</c:v>
                </c:pt>
                <c:pt idx="2">
                  <c:v>8.5102998488825257E-3</c:v>
                </c:pt>
                <c:pt idx="3">
                  <c:v>0.32865477779618407</c:v>
                </c:pt>
                <c:pt idx="4">
                  <c:v>0.20756571849418198</c:v>
                </c:pt>
                <c:pt idx="5">
                  <c:v>0.52826582618025753</c:v>
                </c:pt>
                <c:pt idx="6">
                  <c:v>0.30925372153910158</c:v>
                </c:pt>
                <c:pt idx="7">
                  <c:v>0.31313219244114859</c:v>
                </c:pt>
                <c:pt idx="8">
                  <c:v>0.31238585817014364</c:v>
                </c:pt>
              </c:numCache>
            </c:numRef>
          </c:val>
        </c:ser>
        <c:ser>
          <c:idx val="2"/>
          <c:order val="2"/>
          <c:tx>
            <c:strRef>
              <c:f>'PMTCT_InfantARVs_All Regions'!$D$31</c:f>
              <c:strCache>
                <c:ptCount val="1"/>
                <c:pt idx="0">
                  <c:v>2009</c:v>
                </c:pt>
              </c:strCache>
            </c:strRef>
          </c:tx>
          <c:spPr>
            <a:solidFill>
              <a:schemeClr val="accent2">
                <a:tint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0.4081143812481966</c:v>
                </c:pt>
                <c:pt idx="1">
                  <c:v>0.13129349305667576</c:v>
                </c:pt>
                <c:pt idx="2">
                  <c:v>1.1571018094276617E-2</c:v>
                </c:pt>
                <c:pt idx="3">
                  <c:v>0.36726920994894036</c:v>
                </c:pt>
                <c:pt idx="4">
                  <c:v>0.23997506616703149</c:v>
                </c:pt>
                <c:pt idx="5">
                  <c:v>0.51579723147910794</c:v>
                </c:pt>
                <c:pt idx="6">
                  <c:v>0.33519229919380805</c:v>
                </c:pt>
                <c:pt idx="7">
                  <c:v>0.33859606708653806</c:v>
                </c:pt>
                <c:pt idx="8">
                  <c:v>0.33917577604331267</c:v>
                </c:pt>
              </c:numCache>
            </c:numRef>
          </c:val>
        </c:ser>
        <c:ser>
          <c:idx val="3"/>
          <c:order val="3"/>
          <c:tx>
            <c:strRef>
              <c:f>'PMTCT_InfantARVs_All Regions'!$E$31</c:f>
              <c:strCache>
                <c:ptCount val="1"/>
                <c:pt idx="0">
                  <c:v>2010</c:v>
                </c:pt>
              </c:strCache>
            </c:strRef>
          </c:tx>
          <c:spPr>
            <a:solidFill>
              <a:schemeClr val="accent2">
                <a:tint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0.55401364814257181</c:v>
                </c:pt>
                <c:pt idx="1">
                  <c:v>0.16485103182599758</c:v>
                </c:pt>
                <c:pt idx="2">
                  <c:v>1.921470342522974E-2</c:v>
                </c:pt>
                <c:pt idx="3">
                  <c:v>0.37356341691864464</c:v>
                </c:pt>
                <c:pt idx="4">
                  <c:v>0.23485166444814237</c:v>
                </c:pt>
                <c:pt idx="5">
                  <c:v>0.51272880970185652</c:v>
                </c:pt>
                <c:pt idx="6">
                  <c:v>0.45260169918212489</c:v>
                </c:pt>
                <c:pt idx="7">
                  <c:v>0.46031114588744304</c:v>
                </c:pt>
                <c:pt idx="8">
                  <c:v>0.44479214135543677</c:v>
                </c:pt>
              </c:numCache>
            </c:numRef>
          </c:val>
        </c:ser>
        <c:ser>
          <c:idx val="4"/>
          <c:order val="4"/>
          <c:tx>
            <c:strRef>
              <c:f>'PMTCT_InfantARVs_All Regions'!$F$31</c:f>
              <c:strCache>
                <c:ptCount val="1"/>
                <c:pt idx="0">
                  <c:v>2011</c:v>
                </c:pt>
              </c:strCache>
            </c:strRef>
          </c:tx>
          <c:spPr>
            <a:solidFill>
              <a:schemeClr val="accent2"/>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0.53522798899620239</c:v>
                </c:pt>
                <c:pt idx="1">
                  <c:v>0.11550604286906437</c:v>
                </c:pt>
                <c:pt idx="2">
                  <c:v>6.6023579849946404E-2</c:v>
                </c:pt>
                <c:pt idx="3">
                  <c:v>0.41286129639131181</c:v>
                </c:pt>
                <c:pt idx="4">
                  <c:v>0.24136731621168647</c:v>
                </c:pt>
                <c:pt idx="5">
                  <c:v>0.52082496317128701</c:v>
                </c:pt>
                <c:pt idx="6">
                  <c:v>0.42873576111367007</c:v>
                </c:pt>
                <c:pt idx="7">
                  <c:v>0.435132930737607</c:v>
                </c:pt>
                <c:pt idx="8">
                  <c:v>0.42616215260056062</c:v>
                </c:pt>
              </c:numCache>
            </c:numRef>
          </c:val>
        </c:ser>
        <c:ser>
          <c:idx val="5"/>
          <c:order val="5"/>
          <c:tx>
            <c:strRef>
              <c:f>'PMTCT_InfantARVs_All Regions'!$G$31</c:f>
              <c:strCache>
                <c:ptCount val="1"/>
                <c:pt idx="0">
                  <c:v>2012</c:v>
                </c:pt>
              </c:strCache>
            </c:strRef>
          </c:tx>
          <c:spPr>
            <a:solidFill>
              <a:schemeClr val="accent2">
                <a:shade val="86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0.62842624882260845</c:v>
                </c:pt>
                <c:pt idx="1">
                  <c:v>0.14590193520137515</c:v>
                </c:pt>
                <c:pt idx="2">
                  <c:v>9.9588477366255146E-2</c:v>
                </c:pt>
                <c:pt idx="3">
                  <c:v>0.41850220264317178</c:v>
                </c:pt>
                <c:pt idx="4">
                  <c:v>0.31275639971315544</c:v>
                </c:pt>
                <c:pt idx="5">
                  <c:v>0.58463008463008459</c:v>
                </c:pt>
                <c:pt idx="6">
                  <c:v>0.51260086335912525</c:v>
                </c:pt>
                <c:pt idx="7">
                  <c:v>0.51891257261328338</c:v>
                </c:pt>
                <c:pt idx="8">
                  <c:v>0.50133915848060984</c:v>
                </c:pt>
              </c:numCache>
            </c:numRef>
          </c:val>
        </c:ser>
        <c:ser>
          <c:idx val="6"/>
          <c:order val="6"/>
          <c:tx>
            <c:strRef>
              <c:f>'PMTCT_InfantARVs_All Regions'!$H$31</c:f>
              <c:strCache>
                <c:ptCount val="1"/>
                <c:pt idx="0">
                  <c:v>2013</c:v>
                </c:pt>
              </c:strCache>
            </c:strRef>
          </c:tx>
          <c:spPr>
            <a:solidFill>
              <a:schemeClr val="accent2">
                <a:shade val="72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0.6414757013958079</c:v>
                </c:pt>
                <c:pt idx="1">
                  <c:v>0.16804279741657052</c:v>
                </c:pt>
                <c:pt idx="2">
                  <c:v>0.12665066026410565</c:v>
                </c:pt>
                <c:pt idx="3">
                  <c:v>0.38634713869243792</c:v>
                </c:pt>
                <c:pt idx="4">
                  <c:v>0.26843230675167823</c:v>
                </c:pt>
                <c:pt idx="5">
                  <c:v>0.65262086871096769</c:v>
                </c:pt>
                <c:pt idx="6">
                  <c:v>0.52863817049179807</c:v>
                </c:pt>
                <c:pt idx="7">
                  <c:v>0.53649556842164881</c:v>
                </c:pt>
                <c:pt idx="8">
                  <c:v>0.51666666534672323</c:v>
                </c:pt>
              </c:numCache>
            </c:numRef>
          </c:val>
        </c:ser>
        <c:ser>
          <c:idx val="7"/>
          <c:order val="7"/>
          <c:tx>
            <c:strRef>
              <c:f>'PMTCT_InfantARVs_All Regions'!$I$31</c:f>
              <c:strCache>
                <c:ptCount val="1"/>
                <c:pt idx="0">
                  <c:v>2014</c:v>
                </c:pt>
              </c:strCache>
            </c:strRef>
          </c:tx>
          <c:spPr>
            <a:solidFill>
              <a:schemeClr val="accent2">
                <a:shade val="58000"/>
              </a:schemeClr>
            </a:solidFill>
            <a:ln>
              <a:noFill/>
            </a:ln>
            <a:effectLst/>
          </c:spPr>
          <c:invertIfNegative val="0"/>
          <c:dLbls>
            <c:delete val="1"/>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0.67125122431270423</c:v>
                </c:pt>
                <c:pt idx="1">
                  <c:v>0.16857289253920074</c:v>
                </c:pt>
                <c:pt idx="2">
                  <c:v>0.12431693989071038</c:v>
                </c:pt>
                <c:pt idx="3">
                  <c:v>0.40655083392340008</c:v>
                </c:pt>
                <c:pt idx="4">
                  <c:v>0.23095476825985076</c:v>
                </c:pt>
                <c:pt idx="5">
                  <c:v>0.66230749991067284</c:v>
                </c:pt>
                <c:pt idx="6">
                  <c:v>0.55280177560956967</c:v>
                </c:pt>
                <c:pt idx="7">
                  <c:v>0.56218752025094354</c:v>
                </c:pt>
                <c:pt idx="8">
                  <c:v>0.54088290298837316</c:v>
                </c:pt>
              </c:numCache>
            </c:numRef>
          </c:val>
        </c:ser>
        <c:ser>
          <c:idx val="8"/>
          <c:order val="8"/>
          <c:tx>
            <c:strRef>
              <c:f>'PMTCT_InfantARVs_All Regions'!$J$31</c:f>
              <c:strCache>
                <c:ptCount val="1"/>
                <c:pt idx="0">
                  <c:v>2015</c:v>
                </c:pt>
              </c:strCache>
            </c:strRef>
          </c:tx>
          <c:spPr>
            <a:solidFill>
              <a:schemeClr val="accent2">
                <a:shade val="4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0.65595161396900914</c:v>
                </c:pt>
                <c:pt idx="1">
                  <c:v>0.22609787004419976</c:v>
                </c:pt>
                <c:pt idx="2">
                  <c:v>0.13161413562559696</c:v>
                </c:pt>
                <c:pt idx="3">
                  <c:v>0.40116743779829644</c:v>
                </c:pt>
                <c:pt idx="4">
                  <c:v>0.2456249570253487</c:v>
                </c:pt>
                <c:pt idx="5">
                  <c:v>0.7265775071581313</c:v>
                </c:pt>
                <c:pt idx="6">
                  <c:v>0.55572228971196302</c:v>
                </c:pt>
                <c:pt idx="7">
                  <c:v>0.56421174036305788</c:v>
                </c:pt>
                <c:pt idx="8">
                  <c:v>0.54436884056427581</c:v>
                </c:pt>
              </c:numCache>
            </c:numRef>
          </c:val>
        </c:ser>
        <c:dLbls>
          <c:showLegendKey val="0"/>
          <c:showVal val="1"/>
          <c:showCatName val="0"/>
          <c:showSerName val="0"/>
          <c:showPercent val="0"/>
          <c:showBubbleSize val="0"/>
        </c:dLbls>
        <c:gapWidth val="120"/>
        <c:overlap val="-10"/>
        <c:axId val="451866192"/>
        <c:axId val="451866584"/>
      </c:barChart>
      <c:catAx>
        <c:axId val="4518661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66584"/>
        <c:crosses val="autoZero"/>
        <c:auto val="1"/>
        <c:lblAlgn val="ctr"/>
        <c:lblOffset val="100"/>
        <c:noMultiLvlLbl val="0"/>
      </c:catAx>
      <c:valAx>
        <c:axId val="45186658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661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Eastern and Southern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'Infant ARVs_GP'!$B$31</c:f>
              <c:strCache>
                <c:ptCount val="1"/>
                <c:pt idx="0">
                  <c:v>InfARVs</c:v>
                </c:pt>
              </c:strCache>
            </c:strRef>
          </c:tx>
          <c:spPr>
            <a:ln w="22225" cap="rnd">
              <a:noFill/>
              <a:round/>
            </a:ln>
            <a:effectLst/>
          </c:spPr>
          <c:marker>
            <c:symbol val="circle"/>
            <c:size val="6"/>
            <c:spPr>
              <a:solidFill>
                <a:schemeClr val="accent2"/>
              </a:solidFill>
              <a:ln w="3175">
                <a:solidFill>
                  <a:schemeClr val="accent2"/>
                </a:solidFill>
                <a:round/>
              </a:ln>
              <a:effectLst/>
            </c:spPr>
          </c:marker>
          <c:dLbls>
            <c:dLbl>
              <c:idx val="0"/>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&gt;95%</a:t>
                    </a:r>
                  </a:p>
                </c:rich>
              </c:tx>
              <c:showLegendKey val="0"/>
              <c:showVal val="1"/>
              <c:showCatName val="0"/>
              <c:showSerName val="0"/>
              <c:showPercent val="0"/>
              <c:showBubbleSize val="0"/>
              <c:extLst>
                <c:ext xmlns:c15="http://schemas.microsoft.com/office/drawing/2012/chart" uri="{CE6537A1-D6FC-4f65-9D91-7224C49458BB}">
                  <c15:layout/>
                </c:ext>
              </c:extLst>
            </c:dLbl>
            <c:dLbl>
              <c:idx val="18"/>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'Infant ARVs_GP'!$F$32:$F$50</c:f>
                <c:numCache>
                  <c:formatCode>General</c:formatCode>
                  <c:ptCount val="19"/>
                  <c:pt idx="0">
                    <c:v>2.0000000000000018E-2</c:v>
                  </c:pt>
                  <c:pt idx="1">
                    <c:v>3.2019518174907335E-2</c:v>
                  </c:pt>
                  <c:pt idx="2">
                    <c:v>6.3539311561494727E-2</c:v>
                  </c:pt>
                  <c:pt idx="3">
                    <c:v>8.6995560039521802E-2</c:v>
                  </c:pt>
                  <c:pt idx="4">
                    <c:v>7.328729647236798E-2</c:v>
                  </c:pt>
                  <c:pt idx="5">
                    <c:v>0.11460009560469964</c:v>
                  </c:pt>
                  <c:pt idx="6">
                    <c:v>0.18891544292254792</c:v>
                  </c:pt>
                  <c:pt idx="7">
                    <c:v>5.4702740801898408E-2</c:v>
                  </c:pt>
                  <c:pt idx="8">
                    <c:v>5.6950140927203852E-2</c:v>
                  </c:pt>
                  <c:pt idx="9">
                    <c:v>5.8617288543964197E-2</c:v>
                  </c:pt>
                  <c:pt idx="10">
                    <c:v>0.11935779816513759</c:v>
                  </c:pt>
                  <c:pt idx="11">
                    <c:v>4.9515869874019069E-2</c:v>
                  </c:pt>
                  <c:pt idx="12">
                    <c:v>0.1200998816281742</c:v>
                  </c:pt>
                  <c:pt idx="13">
                    <c:v>3.9287884804667605E-2</c:v>
                  </c:pt>
                  <c:pt idx="14">
                    <c:v>2.9585719764344931E-2</c:v>
                  </c:pt>
                  <c:pt idx="15">
                    <c:v>0.1111215913247629</c:v>
                  </c:pt>
                  <c:pt idx="16">
                    <c:v>7.84769962982549E-3</c:v>
                  </c:pt>
                  <c:pt idx="17">
                    <c:v>1.176475448097522E-2</c:v>
                  </c:pt>
                  <c:pt idx="18">
                    <c:v>1.3382897941793467E-4</c:v>
                  </c:pt>
                </c:numCache>
              </c:numRef>
            </c:plus>
            <c:minus>
              <c:numRef>
                <c:f>'Infant ARVs_GP'!$E$32:$E$50</c:f>
                <c:numCache>
                  <c:formatCode>General</c:formatCode>
                  <c:ptCount val="19"/>
                  <c:pt idx="0">
                    <c:v>8.9999999999999969E-2</c:v>
                  </c:pt>
                  <c:pt idx="1">
                    <c:v>7.3738080980884968E-2</c:v>
                  </c:pt>
                  <c:pt idx="2">
                    <c:v>6.0139821704295215E-2</c:v>
                  </c:pt>
                  <c:pt idx="3">
                    <c:v>7.2480307556145651E-2</c:v>
                  </c:pt>
                  <c:pt idx="4">
                    <c:v>6.4785724757364771E-2</c:v>
                  </c:pt>
                  <c:pt idx="5">
                    <c:v>0.10539990439530034</c:v>
                  </c:pt>
                  <c:pt idx="6">
                    <c:v>0.15108455707745205</c:v>
                  </c:pt>
                  <c:pt idx="7">
                    <c:v>4.5735221056324993E-2</c:v>
                  </c:pt>
                  <c:pt idx="8">
                    <c:v>6.3049859072796144E-2</c:v>
                  </c:pt>
                  <c:pt idx="9">
                    <c:v>4.9694620454256544E-2</c:v>
                  </c:pt>
                  <c:pt idx="10">
                    <c:v>0.14064220183486237</c:v>
                  </c:pt>
                  <c:pt idx="11">
                    <c:v>4.8609456387700256E-2</c:v>
                  </c:pt>
                  <c:pt idx="12">
                    <c:v>9.8193992259966834E-2</c:v>
                  </c:pt>
                  <c:pt idx="13">
                    <c:v>3.5243536982584367E-2</c:v>
                  </c:pt>
                  <c:pt idx="14">
                    <c:v>2.6847727186704085E-2</c:v>
                  </c:pt>
                  <c:pt idx="15">
                    <c:v>7.9800293163290986E-2</c:v>
                  </c:pt>
                  <c:pt idx="16">
                    <c:v>9.1045369130099939E-3</c:v>
                  </c:pt>
                  <c:pt idx="17">
                    <c:v>7.4359559453105531E-3</c:v>
                  </c:pt>
                  <c:pt idx="18">
                    <c:v>9.9900796764908326E-5</c:v>
                  </c:pt>
                </c:numCache>
              </c:numRef>
            </c:minus>
            <c:spPr>
              <a:noFill/>
              <a:ln w="9525" cap="flat" cmpd="sng" algn="ctr">
                <a:solidFill>
                  <a:schemeClr val="dk1">
                    <a:lumMod val="50000"/>
                    <a:lumOff val="50000"/>
                  </a:schemeClr>
                </a:solidFill>
                <a:round/>
              </a:ln>
              <a:effectLst/>
            </c:spPr>
          </c:errBars>
          <c:cat>
            <c:strRef>
              <c:f>'Infant ARVs_GP'!$A$32:$A$50</c:f>
              <c:strCache>
                <c:ptCount val="19"/>
                <c:pt idx="0">
                  <c:v>Namibia</c:v>
                </c:pt>
                <c:pt idx="1">
                  <c:v>South Africa</c:v>
                </c:pt>
                <c:pt idx="2">
                  <c:v>Botswana</c:v>
                </c:pt>
                <c:pt idx="3">
                  <c:v>Lesotho</c:v>
                </c:pt>
                <c:pt idx="4">
                  <c:v>Zimbabwe</c:v>
                </c:pt>
                <c:pt idx="5">
                  <c:v>Kenya</c:v>
                </c:pt>
                <c:pt idx="6">
                  <c:v>Mozambique</c:v>
                </c:pt>
                <c:pt idx="7">
                  <c:v>Swaziland</c:v>
                </c:pt>
                <c:pt idx="8">
                  <c:v>Rwanda</c:v>
                </c:pt>
                <c:pt idx="9">
                  <c:v>Malawi</c:v>
                </c:pt>
                <c:pt idx="10">
                  <c:v>Burundi</c:v>
                </c:pt>
                <c:pt idx="11">
                  <c:v>United Republic of Tanzania</c:v>
                </c:pt>
                <c:pt idx="12">
                  <c:v>Eritrea</c:v>
                </c:pt>
                <c:pt idx="13">
                  <c:v>Uganda</c:v>
                </c:pt>
                <c:pt idx="14">
                  <c:v>Zambia</c:v>
                </c:pt>
                <c:pt idx="15">
                  <c:v>Angola</c:v>
                </c:pt>
                <c:pt idx="16">
                  <c:v>South Sudan</c:v>
                </c:pt>
                <c:pt idx="17">
                  <c:v>Somalia</c:v>
                </c:pt>
                <c:pt idx="18">
                  <c:v>Madagascar</c:v>
                </c:pt>
              </c:strCache>
            </c:strRef>
          </c:cat>
          <c:val>
            <c:numRef>
              <c:f>'Infant ARVs_GP'!$B$32:$B$50</c:f>
              <c:numCache>
                <c:formatCode>0.00</c:formatCode>
                <c:ptCount val="19"/>
                <c:pt idx="0">
                  <c:v>0.98</c:v>
                </c:pt>
                <c:pt idx="1">
                  <c:v>0.96798048182509266</c:v>
                </c:pt>
                <c:pt idx="2">
                  <c:v>0.90530391018195899</c:v>
                </c:pt>
                <c:pt idx="3">
                  <c:v>0.84713043478260874</c:v>
                </c:pt>
                <c:pt idx="4">
                  <c:v>0.74651688029800833</c:v>
                </c:pt>
                <c:pt idx="5">
                  <c:v>0.71539990439530032</c:v>
                </c:pt>
                <c:pt idx="6">
                  <c:v>0.69108455707745209</c:v>
                </c:pt>
                <c:pt idx="7">
                  <c:v>0.64893431167016069</c:v>
                </c:pt>
                <c:pt idx="8">
                  <c:v>0.58304985907279616</c:v>
                </c:pt>
                <c:pt idx="9">
                  <c:v>0.57969462045425657</c:v>
                </c:pt>
                <c:pt idx="10">
                  <c:v>0.57064220183486236</c:v>
                </c:pt>
                <c:pt idx="11">
                  <c:v>0.47048413012598095</c:v>
                </c:pt>
                <c:pt idx="12">
                  <c:v>0.41554559043348283</c:v>
                </c:pt>
                <c:pt idx="13">
                  <c:v>0.37944735863863532</c:v>
                </c:pt>
                <c:pt idx="14">
                  <c:v>0.37300289035114692</c:v>
                </c:pt>
                <c:pt idx="15">
                  <c:v>0.27825416706811834</c:v>
                </c:pt>
                <c:pt idx="16">
                  <c:v>3.2152300370174511E-2</c:v>
                </c:pt>
                <c:pt idx="17">
                  <c:v>2.7164685908319185E-2</c:v>
                </c:pt>
                <c:pt idx="18">
                  <c:v>5.5157198014340876E-4</c:v>
                </c:pt>
              </c:numCache>
            </c:numRef>
          </c:val>
          <c:smooth val="0"/>
        </c:ser>
        <c:dLbls>
          <c:showLegendKey val="0"/>
          <c:showVal val="1"/>
          <c:showCatName val="0"/>
          <c:showSerName val="0"/>
          <c:showPercent val="0"/>
          <c:showBubbleSize val="0"/>
        </c:dLbls>
        <c:marker val="1"/>
        <c:smooth val="0"/>
        <c:axId val="451857568"/>
        <c:axId val="451874424"/>
      </c:lineChart>
      <c:catAx>
        <c:axId val="45185756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74424"/>
        <c:crosses val="autoZero"/>
        <c:auto val="1"/>
        <c:lblAlgn val="ctr"/>
        <c:lblOffset val="100"/>
        <c:noMultiLvlLbl val="0"/>
      </c:catAx>
      <c:valAx>
        <c:axId val="45187442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57568"/>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2009-2015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'PMTCT_CTX_All Regions'!$B$33</c:f>
              <c:strCache>
                <c:ptCount val="1"/>
                <c:pt idx="0">
                  <c:v>2009</c:v>
                </c:pt>
              </c:strCache>
            </c:strRef>
          </c:tx>
          <c:spPr>
            <a:solidFill>
              <a:schemeClr val="accent5">
                <a:tint val="48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Regions'!$B$34:$B$42</c:f>
              <c:numCache>
                <c:formatCode>0%</c:formatCode>
                <c:ptCount val="9"/>
                <c:pt idx="0">
                  <c:v>0.20950631008716972</c:v>
                </c:pt>
                <c:pt idx="1">
                  <c:v>6.9788395201565157E-2</c:v>
                </c:pt>
                <c:pt idx="2">
                  <c:v>8.0892169952092984E-3</c:v>
                </c:pt>
                <c:pt idx="3">
                  <c:v>0.15571632928267182</c:v>
                </c:pt>
                <c:pt idx="4">
                  <c:v>5.3951785827913164E-2</c:v>
                </c:pt>
                <c:pt idx="5">
                  <c:v>0.26496924394611848</c:v>
                </c:pt>
                <c:pt idx="6">
                  <c:v>0.16356093906655453</c:v>
                </c:pt>
                <c:pt idx="7">
                  <c:v>0.16356093906655453</c:v>
                </c:pt>
                <c:pt idx="8">
                  <c:v>0.16946822343894558</c:v>
                </c:pt>
              </c:numCache>
            </c:numRef>
          </c:val>
        </c:ser>
        <c:ser>
          <c:idx val="1"/>
          <c:order val="1"/>
          <c:tx>
            <c:strRef>
              <c:f>'PMTCT_CTX_All Regions'!$C$33</c:f>
              <c:strCache>
                <c:ptCount val="1"/>
                <c:pt idx="0">
                  <c:v>2010</c:v>
                </c:pt>
              </c:strCache>
            </c:strRef>
          </c:tx>
          <c:spPr>
            <a:solidFill>
              <a:schemeClr val="accent5">
                <a:tint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Regions'!$C$34:$C$42</c:f>
              <c:numCache>
                <c:formatCode>0%</c:formatCode>
                <c:ptCount val="9"/>
                <c:pt idx="0">
                  <c:v>0.35928467087586829</c:v>
                </c:pt>
                <c:pt idx="1">
                  <c:v>9.4827661260131813E-2</c:v>
                </c:pt>
                <c:pt idx="2">
                  <c:v>1.352686374344555E-2</c:v>
                </c:pt>
                <c:pt idx="3">
                  <c:v>0.18578873848178493</c:v>
                </c:pt>
                <c:pt idx="4">
                  <c:v>2.804647711862417E-2</c:v>
                </c:pt>
                <c:pt idx="5">
                  <c:v>0.27088456170665248</c:v>
                </c:pt>
                <c:pt idx="6">
                  <c:v>0.27039621324820262</c:v>
                </c:pt>
                <c:pt idx="7">
                  <c:v>0.28026178163118781</c:v>
                </c:pt>
                <c:pt idx="8">
                  <c:v>0.26887231819019619</c:v>
                </c:pt>
              </c:numCache>
            </c:numRef>
          </c:val>
        </c:ser>
        <c:ser>
          <c:idx val="2"/>
          <c:order val="2"/>
          <c:tx>
            <c:strRef>
              <c:f>'PMTCT_CTX_All Regions'!$D$33</c:f>
              <c:strCache>
                <c:ptCount val="1"/>
                <c:pt idx="0">
                  <c:v>2011</c:v>
                </c:pt>
              </c:strCache>
            </c:strRef>
          </c:tx>
          <c:spPr>
            <a:solidFill>
              <a:schemeClr val="accent5">
                <a:tint val="83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Regions'!$D$34:$D$42</c:f>
              <c:numCache>
                <c:formatCode>0%</c:formatCode>
                <c:ptCount val="9"/>
                <c:pt idx="0">
                  <c:v>0.43614695263165465</c:v>
                </c:pt>
                <c:pt idx="1">
                  <c:v>0.10049582386447481</c:v>
                </c:pt>
                <c:pt idx="2">
                  <c:v>3.7851314596554851E-2</c:v>
                </c:pt>
                <c:pt idx="3">
                  <c:v>0.13735324290436568</c:v>
                </c:pt>
                <c:pt idx="4">
                  <c:v>2.8424626063758902E-2</c:v>
                </c:pt>
                <c:pt idx="5">
                  <c:v>0.29447434761872315</c:v>
                </c:pt>
                <c:pt idx="6">
                  <c:v>0.33092746174101667</c:v>
                </c:pt>
                <c:pt idx="7">
                  <c:v>0.34289360994546514</c:v>
                </c:pt>
                <c:pt idx="8">
                  <c:v>0.32282519404727811</c:v>
                </c:pt>
              </c:numCache>
            </c:numRef>
          </c:val>
        </c:ser>
        <c:ser>
          <c:idx val="3"/>
          <c:order val="3"/>
          <c:tx>
            <c:strRef>
              <c:f>'PMTCT_CTX_All Regions'!$E$33</c:f>
              <c:strCache>
                <c:ptCount val="1"/>
                <c:pt idx="0">
                  <c:v>2012</c:v>
                </c:pt>
              </c:strCache>
            </c:strRef>
          </c:tx>
          <c:spPr>
            <a:solidFill>
              <a:schemeClr val="accent5"/>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Regions'!$E$34:$E$42</c:f>
              <c:numCache>
                <c:formatCode>0%</c:formatCode>
                <c:ptCount val="9"/>
                <c:pt idx="0">
                  <c:v>0.49077623128610665</c:v>
                </c:pt>
                <c:pt idx="1">
                  <c:v>0.10373009727532304</c:v>
                </c:pt>
                <c:pt idx="2">
                  <c:v>6.8106312292358806E-2</c:v>
                </c:pt>
                <c:pt idx="3">
                  <c:v>0.17391304347826086</c:v>
                </c:pt>
                <c:pt idx="4">
                  <c:v>3.0031604883860082E-2</c:v>
                </c:pt>
                <c:pt idx="5">
                  <c:v>0.37474484409094111</c:v>
                </c:pt>
                <c:pt idx="6">
                  <c:v>0.38550893795494939</c:v>
                </c:pt>
                <c:pt idx="7">
                  <c:v>0.39771614436144964</c:v>
                </c:pt>
                <c:pt idx="8">
                  <c:v>0.3737867966535568</c:v>
                </c:pt>
              </c:numCache>
            </c:numRef>
          </c:val>
        </c:ser>
        <c:ser>
          <c:idx val="4"/>
          <c:order val="4"/>
          <c:tx>
            <c:strRef>
              <c:f>'PMTCT_CTX_All Regions'!$F$33</c:f>
              <c:strCache>
                <c:ptCount val="1"/>
                <c:pt idx="0">
                  <c:v>2013</c:v>
                </c:pt>
              </c:strCache>
            </c:strRef>
          </c:tx>
          <c:spPr>
            <a:solidFill>
              <a:schemeClr val="accent5">
                <a:shade val="82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Regions'!$F$34:$F$42</c:f>
              <c:numCache>
                <c:formatCode>0%</c:formatCode>
                <c:ptCount val="9"/>
                <c:pt idx="0">
                  <c:v>0.48173526242463072</c:v>
                </c:pt>
                <c:pt idx="1">
                  <c:v>0.12776979986548634</c:v>
                </c:pt>
                <c:pt idx="2">
                  <c:v>0.10058574025449404</c:v>
                </c:pt>
                <c:pt idx="3">
                  <c:v>0.18240651794003626</c:v>
                </c:pt>
                <c:pt idx="4">
                  <c:v>0.15127203989062402</c:v>
                </c:pt>
                <c:pt idx="5">
                  <c:v>0.45197446555819476</c:v>
                </c:pt>
                <c:pt idx="6">
                  <c:v>0.39043302790834522</c:v>
                </c:pt>
                <c:pt idx="7">
                  <c:v>0.39786551432796469</c:v>
                </c:pt>
                <c:pt idx="8">
                  <c:v>0.3797273606312408</c:v>
                </c:pt>
              </c:numCache>
            </c:numRef>
          </c:val>
        </c:ser>
        <c:ser>
          <c:idx val="5"/>
          <c:order val="5"/>
          <c:tx>
            <c:strRef>
              <c:f>'PMTCT_CTX_All Regions'!$G$33</c:f>
              <c:strCache>
                <c:ptCount val="1"/>
                <c:pt idx="0">
                  <c:v>2014</c:v>
                </c:pt>
              </c:strCache>
            </c:strRef>
          </c:tx>
          <c:spPr>
            <a:solidFill>
              <a:schemeClr val="accent5">
                <a:shade val="65000"/>
              </a:schemeClr>
            </a:solidFill>
            <a:ln>
              <a:noFill/>
            </a:ln>
            <a:effectLst/>
          </c:spPr>
          <c:invertIfNegative val="0"/>
          <c:dLbls>
            <c:delete val="1"/>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Regions'!$G$34:$G$42</c:f>
              <c:numCache>
                <c:formatCode>0%</c:formatCode>
                <c:ptCount val="9"/>
                <c:pt idx="0">
                  <c:v>0.60174047278109044</c:v>
                </c:pt>
                <c:pt idx="1">
                  <c:v>0.15415409416566037</c:v>
                </c:pt>
                <c:pt idx="2">
                  <c:v>8.6260733801717407E-2</c:v>
                </c:pt>
                <c:pt idx="3">
                  <c:v>0.16262033356936004</c:v>
                </c:pt>
                <c:pt idx="4">
                  <c:v>0.19204635203798914</c:v>
                </c:pt>
                <c:pt idx="5">
                  <c:v>0.47208003722661701</c:v>
                </c:pt>
                <c:pt idx="6">
                  <c:v>0.49106524082701269</c:v>
                </c:pt>
                <c:pt idx="7">
                  <c:v>0.49983590308278997</c:v>
                </c:pt>
                <c:pt idx="8">
                  <c:v>0.46907354529516554</c:v>
                </c:pt>
              </c:numCache>
            </c:numRef>
          </c:val>
          <c:extLst/>
        </c:ser>
        <c:ser>
          <c:idx val="6"/>
          <c:order val="6"/>
          <c:tx>
            <c:strRef>
              <c:f>'PMTCT_CTX_All Regions'!$H$33</c:f>
              <c:strCache>
                <c:ptCount val="1"/>
                <c:pt idx="0">
                  <c:v>2015</c:v>
                </c:pt>
              </c:strCache>
            </c:strRef>
          </c:tx>
          <c:spPr>
            <a:solidFill>
              <a:schemeClr val="accent5">
                <a:shade val="47000"/>
              </a:schemeClr>
            </a:solidFill>
            <a:ln>
              <a:noFill/>
            </a:ln>
            <a:effectLst/>
          </c:spPr>
          <c:invertIfNegative val="0"/>
          <c:dLbls>
            <c:dLbl>
              <c:idx val="0"/>
              <c:layout>
                <c:manualLayout>
                  <c:x val="6.717044145154558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7170441451544849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'PMTCT_CTX_All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'PMTCT_CTX_All Regions'!$H$34:$H$42</c:f>
              <c:numCache>
                <c:formatCode>0%</c:formatCode>
                <c:ptCount val="9"/>
                <c:pt idx="0">
                  <c:v>0.56689192569370328</c:v>
                </c:pt>
                <c:pt idx="1">
                  <c:v>0.16856267939139641</c:v>
                </c:pt>
                <c:pt idx="2">
                  <c:v>7.3734479465138489E-2</c:v>
                </c:pt>
                <c:pt idx="3">
                  <c:v>0.18361494459483083</c:v>
                </c:pt>
                <c:pt idx="4">
                  <c:v>0.25005553378181861</c:v>
                </c:pt>
                <c:pt idx="5">
                  <c:v>0.41908506075768404</c:v>
                </c:pt>
                <c:pt idx="6">
                  <c:v>0.46995835144198311</c:v>
                </c:pt>
                <c:pt idx="7">
                  <c:v>0.47581125009387321</c:v>
                </c:pt>
                <c:pt idx="8">
                  <c:v>0.44974703281419715</c:v>
                </c:pt>
              </c:numCache>
            </c:numRef>
          </c:val>
        </c:ser>
        <c:dLbls>
          <c:dLblPos val="outEnd"/>
          <c:showLegendKey val="0"/>
          <c:showVal val="1"/>
          <c:showCatName val="0"/>
          <c:showSerName val="0"/>
          <c:showPercent val="0"/>
          <c:showBubbleSize val="0"/>
        </c:dLbls>
        <c:gapWidth val="120"/>
        <c:overlap val="-10"/>
        <c:axId val="451868544"/>
        <c:axId val="451870896"/>
      </c:barChart>
      <c:catAx>
        <c:axId val="451868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70896"/>
        <c:crosses val="autoZero"/>
        <c:auto val="1"/>
        <c:lblAlgn val="ctr"/>
        <c:lblOffset val="100"/>
        <c:noMultiLvlLbl val="0"/>
      </c:catAx>
      <c:valAx>
        <c:axId val="45187089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6854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Eastern and Southern Africa, 2015</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CTX_GP!$B$31</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dLbl>
              <c:idx val="16"/>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CTX_GP!$F$32:$F$49</c:f>
                <c:numCache>
                  <c:formatCode>General</c:formatCode>
                  <c:ptCount val="18"/>
                  <c:pt idx="0">
                    <c:v>7.2347826086956557E-2</c:v>
                  </c:pt>
                  <c:pt idx="1">
                    <c:v>7.368062979881429E-2</c:v>
                  </c:pt>
                  <c:pt idx="2">
                    <c:v>5.7068483577917495E-2</c:v>
                  </c:pt>
                  <c:pt idx="3">
                    <c:v>0.18560781929747905</c:v>
                  </c:pt>
                  <c:pt idx="4">
                    <c:v>4.8735934492258437E-2</c:v>
                  </c:pt>
                  <c:pt idx="5">
                    <c:v>5.1920653683737106E-2</c:v>
                  </c:pt>
                  <c:pt idx="6">
                    <c:v>0.10190454625506318</c:v>
                  </c:pt>
                  <c:pt idx="7">
                    <c:v>5.2677969084562792E-2</c:v>
                  </c:pt>
                  <c:pt idx="8">
                    <c:v>6.3530383630784892E-2</c:v>
                  </c:pt>
                  <c:pt idx="9">
                    <c:v>5.7539994876929845E-2</c:v>
                  </c:pt>
                  <c:pt idx="10">
                    <c:v>3.3942557712957233E-2</c:v>
                  </c:pt>
                  <c:pt idx="11">
                    <c:v>3.9337492879702896E-2</c:v>
                  </c:pt>
                  <c:pt idx="12">
                    <c:v>0.10022723934437561</c:v>
                  </c:pt>
                  <c:pt idx="13">
                    <c:v>5.3669724770642191E-2</c:v>
                  </c:pt>
                  <c:pt idx="14">
                    <c:v>8.7477471564005704E-2</c:v>
                  </c:pt>
                  <c:pt idx="15">
                    <c:v>1.0386039132734004E-2</c:v>
                  </c:pt>
                  <c:pt idx="16">
                    <c:v>2.6765795883586935E-4</c:v>
                  </c:pt>
                  <c:pt idx="17">
                    <c:v>0</c:v>
                  </c:pt>
                </c:numCache>
              </c:numRef>
            </c:plus>
            <c:minus>
              <c:numRef>
                <c:f>CTX_GP!$E$32:$E$49</c:f>
                <c:numCache>
                  <c:formatCode>General</c:formatCode>
                  <c:ptCount val="18"/>
                  <c:pt idx="0">
                    <c:v>8.7652173913043474E-2</c:v>
                  </c:pt>
                  <c:pt idx="1">
                    <c:v>8.6319370201185741E-2</c:v>
                  </c:pt>
                  <c:pt idx="2">
                    <c:v>6.2931516422082501E-2</c:v>
                  </c:pt>
                  <c:pt idx="3">
                    <c:v>0.15439218070252092</c:v>
                  </c:pt>
                  <c:pt idx="4">
                    <c:v>4.6128457153961633E-2</c:v>
                  </c:pt>
                  <c:pt idx="5">
                    <c:v>5.8079346316262881E-2</c:v>
                  </c:pt>
                  <c:pt idx="6">
                    <c:v>8.3416416269018634E-2</c:v>
                  </c:pt>
                  <c:pt idx="7">
                    <c:v>5.7322030915437194E-2</c:v>
                  </c:pt>
                  <c:pt idx="8">
                    <c:v>4.6469616369215094E-2</c:v>
                  </c:pt>
                  <c:pt idx="9">
                    <c:v>5.3979497303229207E-2</c:v>
                  </c:pt>
                  <c:pt idx="10">
                    <c:v>3.0801364197150904E-2</c:v>
                  </c:pt>
                  <c:pt idx="11">
                    <c:v>3.5288038335503535E-2</c:v>
                  </c:pt>
                  <c:pt idx="12">
                    <c:v>7.6786248131539614E-2</c:v>
                  </c:pt>
                  <c:pt idx="13">
                    <c:v>6.6330275229357805E-2</c:v>
                  </c:pt>
                  <c:pt idx="14">
                    <c:v>6.2820625521725071E-2</c:v>
                  </c:pt>
                  <c:pt idx="15">
                    <c:v>8.3857576830355177E-3</c:v>
                  </c:pt>
                  <c:pt idx="16">
                    <c:v>1.9980159352981665E-4</c:v>
                  </c:pt>
                  <c:pt idx="17">
                    <c:v>0</c:v>
                  </c:pt>
                </c:numCache>
              </c:numRef>
            </c:minus>
            <c:spPr>
              <a:noFill/>
              <a:ln w="9525" cap="flat" cmpd="sng" algn="ctr">
                <a:solidFill>
                  <a:schemeClr val="dk1">
                    <a:lumMod val="50000"/>
                    <a:lumOff val="50000"/>
                  </a:schemeClr>
                </a:solidFill>
                <a:round/>
              </a:ln>
              <a:effectLst/>
            </c:spPr>
          </c:errBars>
          <c:cat>
            <c:strRef>
              <c:f>CTX_GP!$A$32:$A$49</c:f>
              <c:strCache>
                <c:ptCount val="18"/>
                <c:pt idx="0">
                  <c:v>Lesotho</c:v>
                </c:pt>
                <c:pt idx="1">
                  <c:v>Rwanda</c:v>
                </c:pt>
                <c:pt idx="2">
                  <c:v>Swaziland</c:v>
                </c:pt>
                <c:pt idx="3">
                  <c:v>Mozambique</c:v>
                </c:pt>
                <c:pt idx="4">
                  <c:v>Botswana</c:v>
                </c:pt>
                <c:pt idx="5">
                  <c:v>South Africa</c:v>
                </c:pt>
                <c:pt idx="6">
                  <c:v>Kenya</c:v>
                </c:pt>
                <c:pt idx="7">
                  <c:v>Zimbabwe</c:v>
                </c:pt>
                <c:pt idx="8">
                  <c:v>Malawi</c:v>
                </c:pt>
                <c:pt idx="9">
                  <c:v>United Republic of Tanzania</c:v>
                </c:pt>
                <c:pt idx="10">
                  <c:v>Zambia</c:v>
                </c:pt>
                <c:pt idx="11">
                  <c:v>Uganda</c:v>
                </c:pt>
                <c:pt idx="12">
                  <c:v>Eritrea</c:v>
                </c:pt>
                <c:pt idx="13">
                  <c:v>Burundi</c:v>
                </c:pt>
                <c:pt idx="14">
                  <c:v>Angola</c:v>
                </c:pt>
                <c:pt idx="15">
                  <c:v>South Sudan</c:v>
                </c:pt>
                <c:pt idx="16">
                  <c:v>Madagascar</c:v>
                </c:pt>
                <c:pt idx="17">
                  <c:v>Somalia</c:v>
                </c:pt>
              </c:strCache>
            </c:strRef>
          </c:cat>
          <c:val>
            <c:numRef>
              <c:f>CTX_GP!$B$32:$B$49</c:f>
              <c:numCache>
                <c:formatCode>0.00</c:formatCode>
                <c:ptCount val="18"/>
                <c:pt idx="0">
                  <c:v>0.92765217391304344</c:v>
                </c:pt>
                <c:pt idx="1">
                  <c:v>0.82631937020118573</c:v>
                </c:pt>
                <c:pt idx="2">
                  <c:v>0.78293151642208247</c:v>
                </c:pt>
                <c:pt idx="3">
                  <c:v>0.70439218070252096</c:v>
                </c:pt>
                <c:pt idx="4">
                  <c:v>0.69438637243515289</c:v>
                </c:pt>
                <c:pt idx="5">
                  <c:v>0.68807934631626289</c:v>
                </c:pt>
                <c:pt idx="6">
                  <c:v>0.59809545374493678</c:v>
                </c:pt>
                <c:pt idx="7">
                  <c:v>0.59732203091543723</c:v>
                </c:pt>
                <c:pt idx="8">
                  <c:v>0.54646961636921509</c:v>
                </c:pt>
                <c:pt idx="9">
                  <c:v>0.52246000512307011</c:v>
                </c:pt>
                <c:pt idx="10">
                  <c:v>0.42793186150913226</c:v>
                </c:pt>
                <c:pt idx="11">
                  <c:v>0.3799264796993102</c:v>
                </c:pt>
                <c:pt idx="12">
                  <c:v>0.34678624813153963</c:v>
                </c:pt>
                <c:pt idx="13">
                  <c:v>0.2463302752293578</c:v>
                </c:pt>
                <c:pt idx="14">
                  <c:v>0.21904807784950381</c:v>
                </c:pt>
                <c:pt idx="15">
                  <c:v>2.9613960867265997E-2</c:v>
                </c:pt>
                <c:pt idx="16">
                  <c:v>1.1031439602868175E-3</c:v>
                </c:pt>
                <c:pt idx="17">
                  <c:v>0</c:v>
                </c:pt>
              </c:numCache>
            </c:numRef>
          </c:val>
          <c:smooth val="0"/>
          <c:extLst/>
        </c:ser>
        <c:dLbls>
          <c:dLblPos val="r"/>
          <c:showLegendKey val="0"/>
          <c:showVal val="1"/>
          <c:showCatName val="0"/>
          <c:showSerName val="0"/>
          <c:showPercent val="0"/>
          <c:showBubbleSize val="0"/>
        </c:dLbls>
        <c:marker val="1"/>
        <c:smooth val="0"/>
        <c:axId val="451871680"/>
        <c:axId val="451871288"/>
      </c:lineChart>
      <c:catAx>
        <c:axId val="45187168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71288"/>
        <c:crosses val="autoZero"/>
        <c:auto val="1"/>
        <c:lblAlgn val="ctr"/>
        <c:lblOffset val="100"/>
        <c:noMultiLvlLbl val="0"/>
      </c:catAx>
      <c:valAx>
        <c:axId val="451871288"/>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7168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2015</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DPT_EID!$B$33:$B$41</c:f>
              <c:numCache>
                <c:formatCode>General</c:formatCode>
                <c:ptCount val="9"/>
                <c:pt idx="0">
                  <c:v>97</c:v>
                </c:pt>
                <c:pt idx="1">
                  <c:v>99</c:v>
                </c:pt>
                <c:pt idx="2">
                  <c:v>76</c:v>
                </c:pt>
                <c:pt idx="3">
                  <c:v>93</c:v>
                </c:pt>
                <c:pt idx="4">
                  <c:v>97</c:v>
                </c:pt>
                <c:pt idx="5">
                  <c:v>97</c:v>
                </c:pt>
                <c:pt idx="6">
                  <c:v>97</c:v>
                </c:pt>
                <c:pt idx="7">
                  <c:v>81</c:v>
                </c:pt>
                <c:pt idx="8">
                  <c:v>95</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DPT_EID!$C$33:$C$41</c:f>
              <c:numCache>
                <c:formatCode>General</c:formatCode>
                <c:ptCount val="9"/>
                <c:pt idx="0">
                  <c:v>94</c:v>
                </c:pt>
                <c:pt idx="1">
                  <c:v>92</c:v>
                </c:pt>
                <c:pt idx="2">
                  <c:v>74</c:v>
                </c:pt>
                <c:pt idx="3">
                  <c:v>88</c:v>
                </c:pt>
                <c:pt idx="4">
                  <c:v>89</c:v>
                </c:pt>
                <c:pt idx="5">
                  <c:v>89</c:v>
                </c:pt>
                <c:pt idx="6">
                  <c:v>90</c:v>
                </c:pt>
                <c:pt idx="7">
                  <c:v>78</c:v>
                </c:pt>
                <c:pt idx="8">
                  <c:v>94</c:v>
                </c:pt>
              </c:numCache>
            </c:numRef>
          </c:val>
        </c:ser>
        <c:ser>
          <c:idx val="2"/>
          <c:order val="2"/>
          <c:tx>
            <c:strRef>
              <c:f>DPT_EID!$D$32</c:f>
              <c:strCache>
                <c:ptCount val="1"/>
                <c:pt idx="0">
                  <c:v>Early Infant Diagnosis</c:v>
                </c:pt>
              </c:strCache>
            </c:strRef>
          </c:tx>
          <c:spPr>
            <a:solidFill>
              <a:schemeClr val="accent3"/>
            </a:solidFill>
            <a:ln>
              <a:noFill/>
            </a:ln>
            <a:effectLst/>
          </c:spPr>
          <c:invertIfNegative val="0"/>
          <c:dLbls>
            <c:dLbl>
              <c:idx val="8"/>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DPT_EID!$A$33:$A$41</c:f>
              <c:strCache>
                <c:ptCount val="9"/>
                <c:pt idx="0">
                  <c:v>Burundi</c:v>
                </c:pt>
                <c:pt idx="1">
                  <c:v>Chad</c:v>
                </c:pt>
                <c:pt idx="2">
                  <c:v>Nigeria</c:v>
                </c:pt>
                <c:pt idx="3">
                  <c:v>Malawi</c:v>
                </c:pt>
                <c:pt idx="4">
                  <c:v>Ghana</c:v>
                </c:pt>
                <c:pt idx="5">
                  <c:v>Uganda</c:v>
                </c:pt>
                <c:pt idx="6">
                  <c:v>Zambia</c:v>
                </c:pt>
                <c:pt idx="7">
                  <c:v>Kenya</c:v>
                </c:pt>
                <c:pt idx="8">
                  <c:v>South Africa</c:v>
                </c:pt>
              </c:strCache>
            </c:strRef>
          </c:cat>
          <c:val>
            <c:numRef>
              <c:f>DPT_EID!$D$33:$D$41</c:f>
              <c:numCache>
                <c:formatCode>0</c:formatCode>
                <c:ptCount val="9"/>
                <c:pt idx="0">
                  <c:v>2.0183486238532113</c:v>
                </c:pt>
                <c:pt idx="1">
                  <c:v>3.3605991918793729</c:v>
                </c:pt>
                <c:pt idx="2">
                  <c:v>8.9692101740294525</c:v>
                </c:pt>
                <c:pt idx="3">
                  <c:v>19.846039325332704</c:v>
                </c:pt>
                <c:pt idx="4">
                  <c:v>30.053940906529263</c:v>
                </c:pt>
                <c:pt idx="5">
                  <c:v>33.124612779315186</c:v>
                </c:pt>
                <c:pt idx="6">
                  <c:v>36.596765266588768</c:v>
                </c:pt>
                <c:pt idx="7">
                  <c:v>43.659898860291342</c:v>
                </c:pt>
                <c:pt idx="8">
                  <c:v>97</c:v>
                </c:pt>
              </c:numCache>
            </c:numRef>
          </c:val>
        </c:ser>
        <c:dLbls>
          <c:dLblPos val="outEnd"/>
          <c:showLegendKey val="0"/>
          <c:showVal val="1"/>
          <c:showCatName val="0"/>
          <c:showSerName val="0"/>
          <c:showPercent val="0"/>
          <c:showBubbleSize val="0"/>
        </c:dLbls>
        <c:gapWidth val="267"/>
        <c:overlap val="-43"/>
        <c:axId val="451872072"/>
        <c:axId val="451873248"/>
      </c:barChart>
      <c:catAx>
        <c:axId val="451872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451873248"/>
        <c:crosses val="autoZero"/>
        <c:auto val="1"/>
        <c:lblAlgn val="ctr"/>
        <c:lblOffset val="100"/>
        <c:noMultiLvlLbl val="0"/>
      </c:catAx>
      <c:valAx>
        <c:axId val="451873248"/>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45187207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C7997D5A-3AAD-459D-9056-CAA1FC9A463E}" type="CELLRANGE">
                      <a:rPr lang="en-US"/>
                      <a:pPr/>
                      <a:t>[CELLRANGE]</a:t>
                    </a:fld>
                    <a:r>
                      <a:rPr lang="en-US" baseline="0"/>
                      <a:t> </a:t>
                    </a:r>
                    <a:fld id="{F819B0BB-3FEA-416A-808F-77A6B15D9E1F}" type="CATEGORYNAME">
                      <a:rPr lang="en-US" baseline="0"/>
                      <a:pPr/>
                      <a:t>[CATEGORY NAME]</a:t>
                    </a:fld>
                    <a:r>
                      <a:rPr lang="en-US" baseline="0"/>
                      <a:t> </a:t>
                    </a:r>
                    <a:fld id="{2D4AEB20-DD8A-4523-8ECE-43BE01CD37A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15E39CA4-94F0-4E99-967B-D6334946C815}" type="CATEGORYNAME">
                      <a:rPr lang="en-US" baseline="0"/>
                      <a:pPr/>
                      <a:t>[CATEGORY NAME]</a:t>
                    </a:fld>
                    <a:r>
                      <a:rPr lang="en-US" baseline="0"/>
                      <a:t> </a:t>
                    </a:r>
                    <a:fld id="{5245D77C-337B-45B9-81F9-DD9F535EB48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113BE3D2-A595-4DC7-B1F8-D44DE56AF3CB}" type="CELLRANGE">
                      <a:rPr lang="en-US"/>
                      <a:pPr/>
                      <a:t>[CELLRANGE]</a:t>
                    </a:fld>
                    <a:r>
                      <a:rPr lang="en-US" baseline="0"/>
                      <a:t> </a:t>
                    </a:r>
                    <a:fld id="{95971B87-54D6-4FDD-AD3E-8CDBD5BFBCBF}" type="CATEGORYNAME">
                      <a:rPr lang="en-US" baseline="0"/>
                      <a:pPr/>
                      <a:t>[CATEGORY NAME]</a:t>
                    </a:fld>
                    <a:r>
                      <a:rPr lang="en-US" baseline="0"/>
                      <a:t> </a:t>
                    </a:r>
                    <a:fld id="{DAE6FD0F-6215-4D7F-B31D-7C9C1676454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54E1E36B-85A2-4003-B269-9A3C7C7A6D72}" type="CELLRANGE">
                      <a:rPr lang="en-US"/>
                      <a:pPr/>
                      <a:t>[CELLRANGE]</a:t>
                    </a:fld>
                    <a:r>
                      <a:rPr lang="en-US" baseline="0"/>
                      <a:t> </a:t>
                    </a:r>
                    <a:fld id="{3B1887F3-4D75-4F3F-85F6-EE8D7D488E0C}" type="CATEGORYNAME">
                      <a:rPr lang="en-US" baseline="0"/>
                      <a:pPr/>
                      <a:t>[CATEGORY NAME]</a:t>
                    </a:fld>
                    <a:r>
                      <a:rPr lang="en-US" baseline="0"/>
                      <a:t> </a:t>
                    </a:r>
                    <a:fld id="{D08D7EE8-0EBB-46F5-924F-E363C7F20FF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1C148BA2-2041-4743-BC86-D71369C21F28}" type="CELLRANGE">
                      <a:rPr lang="en-US"/>
                      <a:pPr/>
                      <a:t>[CELLRANGE]</a:t>
                    </a:fld>
                    <a:r>
                      <a:rPr lang="en-US" baseline="0"/>
                      <a:t> </a:t>
                    </a:r>
                    <a:fld id="{8E8CB45E-A676-47A9-B4AB-8ACEBBCB5690}" type="CATEGORYNAME">
                      <a:rPr lang="en-US" baseline="0"/>
                      <a:pPr/>
                      <a:t>[CATEGORY NAME]</a:t>
                    </a:fld>
                    <a:r>
                      <a:rPr lang="en-US" baseline="0"/>
                      <a:t> </a:t>
                    </a:r>
                    <a:fld id="{A070C2D1-8BC1-4CFF-85D2-B9DC5265C0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33D010E0-4CBA-42A5-974B-7A178CA1A68C}" type="CELLRANGE">
                      <a:rPr lang="en-US"/>
                      <a:pPr/>
                      <a:t>[CELLRANGE]</a:t>
                    </a:fld>
                    <a:r>
                      <a:rPr lang="en-US" baseline="0"/>
                      <a:t> </a:t>
                    </a:r>
                    <a:fld id="{703EAB08-921D-434C-ADB9-629F56B26668}" type="CATEGORYNAME">
                      <a:rPr lang="en-US" baseline="0"/>
                      <a:pPr/>
                      <a:t>[CATEGORY NAME]</a:t>
                    </a:fld>
                    <a:r>
                      <a:rPr lang="en-US" baseline="0"/>
                      <a:t> </a:t>
                    </a:r>
                    <a:fld id="{10BA0B25-D060-450A-8182-B27302CA6F4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6E1AA12D-E3CD-4215-9AFD-9A47837497C3}" type="CELLRANGE">
                      <a:rPr lang="en-US"/>
                      <a:pPr/>
                      <a:t>[CELLRANGE]</a:t>
                    </a:fld>
                    <a:r>
                      <a:rPr lang="en-US" baseline="0"/>
                      <a:t> </a:t>
                    </a:r>
                    <a:fld id="{2CD4A02F-E442-45C4-A7A6-138EE504B8CC}" type="CATEGORYNAME">
                      <a:rPr lang="en-US" baseline="0"/>
                      <a:pPr/>
                      <a:t>[CATEGORY NAME]</a:t>
                    </a:fld>
                    <a:r>
                      <a:rPr lang="en-US" baseline="0"/>
                      <a:t> </a:t>
                    </a:r>
                    <a:fld id="{58F37A5B-8EC6-446E-BF78-AE5132B3B33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FF438AE9-A6C3-4D4F-B87A-30216F294ABB}" type="CELLRANGE">
                      <a:rPr lang="en-US"/>
                      <a:pPr/>
                      <a:t>[CELLRANGE]</a:t>
                    </a:fld>
                    <a:r>
                      <a:rPr lang="en-US" baseline="0"/>
                      <a:t> </a:t>
                    </a:r>
                    <a:fld id="{6472B194-8E44-4D0A-93A9-5138FA5AD9B6}" type="CATEGORYNAME">
                      <a:rPr lang="en-US" baseline="0"/>
                      <a:pPr/>
                      <a:t>[CATEGORY NAME]</a:t>
                    </a:fld>
                    <a:r>
                      <a:rPr lang="en-US" baseline="0"/>
                      <a:t> </a:t>
                    </a:r>
                    <a:fld id="{3756D679-7E93-4E2B-A63E-FB438078933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ECA6CCB8-1C90-4247-B91C-3387238427EE}" type="CELLRANGE">
                      <a:rPr lang="en-US"/>
                      <a:pPr/>
                      <a:t>[CELLRANGE]</a:t>
                    </a:fld>
                    <a:r>
                      <a:rPr lang="en-US" baseline="0"/>
                      <a:t> </a:t>
                    </a:r>
                    <a:fld id="{AA1FBE15-D020-4078-8B81-40F6267C385C}" type="CATEGORYNAME">
                      <a:rPr lang="en-US" baseline="0"/>
                      <a:pPr/>
                      <a:t>[CATEGORY NAME]</a:t>
                    </a:fld>
                    <a:r>
                      <a:rPr lang="en-US" baseline="0"/>
                      <a:t> </a:t>
                    </a:r>
                    <a:fld id="{16E3D008-3FF2-4E55-B342-47DB55DCE01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57143EE4-285A-4B9C-A1A9-2247198DD11E}" type="CELLRANGE">
                      <a:rPr lang="en-US"/>
                      <a:pPr/>
                      <a:t>[CELLRANGE]</a:t>
                    </a:fld>
                    <a:r>
                      <a:rPr lang="en-US" baseline="0"/>
                      <a:t> </a:t>
                    </a:r>
                    <a:fld id="{67FE92D9-A4F2-410C-B0EE-ECCFA1D0CCCD}" type="CATEGORYNAME">
                      <a:rPr lang="en-US" baseline="0"/>
                      <a:pPr/>
                      <a:t>[CATEGORY NAME]</a:t>
                    </a:fld>
                    <a:r>
                      <a:rPr lang="en-US" baseline="0"/>
                      <a:t> </a:t>
                    </a:r>
                    <a:fld id="{4BAA9A06-6FEE-4EEF-961C-D101A44A7B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2E52E38B-CC7F-4261-9129-8263E45D3C62}" type="CELLRANGE">
                      <a:rPr lang="en-US"/>
                      <a:pPr/>
                      <a:t>[CELLRANGE]</a:t>
                    </a:fld>
                    <a:r>
                      <a:rPr lang="en-US" baseline="0"/>
                      <a:t> </a:t>
                    </a:r>
                    <a:fld id="{09A8FB09-CE98-4367-996A-E50F6E4A5CB4}" type="CATEGORYNAME">
                      <a:rPr lang="en-US" baseline="0"/>
                      <a:pPr/>
                      <a:t>[CATEGORY NAME]</a:t>
                    </a:fld>
                    <a:r>
                      <a:rPr lang="en-US" baseline="0"/>
                      <a:t> </a:t>
                    </a:r>
                    <a:fld id="{4FD4943C-031D-4674-9319-90256D1C5BC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67AC750E-444B-4441-B8EC-4B9FD6AB7764}" type="CELLRANGE">
                      <a:rPr lang="en-US"/>
                      <a:pPr/>
                      <a:t>[CELLRANGE]</a:t>
                    </a:fld>
                    <a:r>
                      <a:rPr lang="en-US" baseline="0"/>
                      <a:t> </a:t>
                    </a:r>
                    <a:fld id="{44FE7F7A-307E-4B54-BCE2-55E71934BE71}" type="CATEGORYNAME">
                      <a:rPr lang="en-US" baseline="0"/>
                      <a:pPr/>
                      <a:t>[CATEGORY NAME]</a:t>
                    </a:fld>
                    <a:r>
                      <a:rPr lang="en-US" baseline="0"/>
                      <a:t> </a:t>
                    </a:r>
                    <a:fld id="{6804163B-3851-4D4C-A8BF-1331A8FDA37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A3673586-1AF3-4065-9007-F0E49BDAAC67}" type="CELLRANGE">
                      <a:rPr lang="en-US"/>
                      <a:pPr/>
                      <a:t>[CELLRANGE]</a:t>
                    </a:fld>
                    <a:r>
                      <a:rPr lang="en-US" baseline="0"/>
                      <a:t> </a:t>
                    </a:r>
                    <a:fld id="{5E783579-B56C-4098-A5C6-E232DD1D9985}" type="CATEGORYNAME">
                      <a:rPr lang="en-US" baseline="0"/>
                      <a:pPr/>
                      <a:t>[CATEGORY NAME]</a:t>
                    </a:fld>
                    <a:r>
                      <a:rPr lang="en-US" baseline="0"/>
                      <a:t> </a:t>
                    </a:r>
                    <a:fld id="{8D8962A5-6B13-4BC3-830A-8C85A7ACC47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55808343-43F8-448F-A9FB-FCA215109FA1}" type="CELLRANGE">
                      <a:rPr lang="en-US"/>
                      <a:pPr/>
                      <a:t>[CELLRANGE]</a:t>
                    </a:fld>
                    <a:r>
                      <a:rPr lang="en-US" baseline="0"/>
                      <a:t> </a:t>
                    </a:r>
                    <a:fld id="{289FDAFD-2827-4B61-B9C6-E36CBCA42CD5}" type="CATEGORYNAME">
                      <a:rPr lang="en-US" baseline="0"/>
                      <a:pPr/>
                      <a:t>[CATEGORY NAME]</a:t>
                    </a:fld>
                    <a:r>
                      <a:rPr lang="en-US" baseline="0"/>
                      <a:t> </a:t>
                    </a:r>
                    <a:fld id="{16ED1633-6D86-4050-A562-A9A859164DD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FDE8EE7E-D8BB-4A17-A88C-3C98127BC584}" type="CELLRANGE">
                      <a:rPr lang="en-US"/>
                      <a:pPr/>
                      <a:t>[CELLRANGE]</a:t>
                    </a:fld>
                    <a:r>
                      <a:rPr lang="en-US" baseline="0"/>
                      <a:t> </a:t>
                    </a:r>
                    <a:fld id="{7EC7A93E-7710-46FE-BDE5-765A6320C33C}" type="CATEGORYNAME">
                      <a:rPr lang="en-US" baseline="0"/>
                      <a:pPr/>
                      <a:t>[CATEGORY NAME]</a:t>
                    </a:fld>
                    <a:r>
                      <a:rPr lang="en-US" baseline="0"/>
                      <a:t> </a:t>
                    </a:r>
                    <a:fld id="{6C974D99-406D-48C2-ACD6-8F80205BE50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BE0C635A-39BC-438E-9607-89BDBC1B8116}" type="CELLRANGE">
                      <a:rPr lang="en-US"/>
                      <a:pPr/>
                      <a:t>[CELLRANGE]</a:t>
                    </a:fld>
                    <a:r>
                      <a:rPr lang="en-US" baseline="0"/>
                      <a:t> </a:t>
                    </a:r>
                    <a:fld id="{4D5F2B8F-A011-49D5-82A7-662954BEF728}" type="CATEGORYNAME">
                      <a:rPr lang="en-US" baseline="0"/>
                      <a:pPr/>
                      <a:t>[CATEGORY NAME]</a:t>
                    </a:fld>
                    <a:r>
                      <a:rPr lang="en-US" baseline="0"/>
                      <a:t> </a:t>
                    </a:r>
                    <a:fld id="{28C47567-54EF-4890-826D-B2AC6647C4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8102152C-637F-4D63-84DC-68C93019D6FE}" type="CELLRANGE">
                      <a:rPr lang="en-US"/>
                      <a:pPr/>
                      <a:t>[CELLRANGE]</a:t>
                    </a:fld>
                    <a:r>
                      <a:rPr lang="en-US" baseline="0"/>
                      <a:t> </a:t>
                    </a:r>
                    <a:fld id="{C273D5F8-E532-41C5-A5B6-994F37966301}" type="CATEGORYNAME">
                      <a:rPr lang="en-US" baseline="0"/>
                      <a:pPr/>
                      <a:t>[CATEGORY NAME]</a:t>
                    </a:fld>
                    <a:r>
                      <a:rPr lang="en-US" baseline="0"/>
                      <a:t> </a:t>
                    </a:r>
                    <a:fld id="{769D8747-63BF-40E4-B58A-0D61C47D47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7"/>
              <c:layout/>
              <c:tx>
                <c:rich>
                  <a:bodyPr/>
                  <a:lstStyle/>
                  <a:p>
                    <a:fld id="{D1B32AEA-757D-4C75-8EC3-702BF4C02CD9}" type="CELLRANGE">
                      <a:rPr lang="en-US"/>
                      <a:pPr/>
                      <a:t>[CELLRANGE]</a:t>
                    </a:fld>
                    <a:r>
                      <a:rPr lang="en-US" baseline="0"/>
                      <a:t> </a:t>
                    </a:r>
                    <a:fld id="{4D2A885A-F174-4A52-A2E0-545B9050A712}" type="CATEGORYNAME">
                      <a:rPr lang="en-US" baseline="0"/>
                      <a:pPr/>
                      <a:t>[CATEGORY NAME]</a:t>
                    </a:fld>
                    <a:r>
                      <a:rPr lang="en-US" baseline="0"/>
                      <a:t> </a:t>
                    </a:r>
                    <a:fld id="{5A564ED0-21E1-4E31-8E5D-72A3309CB39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89A800F4-52C3-4334-A36C-7BAC3545450B}" type="CELLRANGE">
                      <a:rPr lang="en-US"/>
                      <a:pPr/>
                      <a:t>[CELLRANGE]</a:t>
                    </a:fld>
                    <a:r>
                      <a:rPr lang="en-US" baseline="0"/>
                      <a:t> </a:t>
                    </a:r>
                    <a:fld id="{65653CDA-BD06-4D3F-846C-4DF2BF42D5D7}" type="CATEGORYNAME">
                      <a:rPr lang="en-US" baseline="0"/>
                      <a:pPr/>
                      <a:t>[CATEGORY NAME]</a:t>
                    </a:fld>
                    <a:r>
                      <a:rPr lang="en-US" baseline="0"/>
                      <a:t> </a:t>
                    </a:r>
                    <a:fld id="{11252848-58B9-4967-8E01-FEFC2B85E80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978C11D1-C313-4AF6-960E-069CAD79024D}" type="CELLRANGE">
                      <a:rPr lang="en-US"/>
                      <a:pPr/>
                      <a:t>[CELLRANGE]</a:t>
                    </a:fld>
                    <a:r>
                      <a:rPr lang="en-US" baseline="0"/>
                      <a:t> </a:t>
                    </a:r>
                    <a:fld id="{93A94801-2EA3-4E02-A322-E6EE416A791B}" type="CATEGORYNAME">
                      <a:rPr lang="en-US" baseline="0"/>
                      <a:pPr/>
                      <a:t>[CATEGORY NAME]</a:t>
                    </a:fld>
                    <a:r>
                      <a:rPr lang="en-US" baseline="0"/>
                      <a:t> </a:t>
                    </a:r>
                    <a:fld id="{DDED8736-BCFF-4089-80EB-0EDAB698160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5D8560E3-92F0-4369-AEE0-18CB81FA4C60}" type="CELLRANGE">
                      <a:rPr lang="en-US"/>
                      <a:pPr/>
                      <a:t>[CELLRANGE]</a:t>
                    </a:fld>
                    <a:r>
                      <a:rPr lang="en-US" baseline="0"/>
                      <a:t> </a:t>
                    </a:r>
                    <a:fld id="{BF204405-0C03-42D4-8BFF-49B4E8B6702D}" type="CATEGORYNAME">
                      <a:rPr lang="en-US" baseline="0"/>
                      <a:pPr/>
                      <a:t>[CATEGORY NAME]</a:t>
                    </a:fld>
                    <a:r>
                      <a:rPr lang="en-US" baseline="0"/>
                      <a:t> </a:t>
                    </a:r>
                    <a:fld id="{EE3BD1CF-B4C2-4BFC-A096-C02BC341B65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extLst>
            <c:ext xmlns:c15="http://schemas.microsoft.com/office/drawing/2012/chart" uri="{02D57815-91ED-43cb-92C2-25804820EDAC}">
              <c15:datalabelsRange>
                <c15:f>'HIV Pop_10-19'!$I$41:$I$61</c15:f>
                <c15:dlblRangeCache>
                  <c:ptCount val="21"/>
                  <c:pt idx="0">
                    <c:v> 350,000 </c:v>
                  </c:pt>
                  <c:pt idx="1">
                    <c:v> 160,000 </c:v>
                  </c:pt>
                  <c:pt idx="2">
                    <c:v> 130,000 </c:v>
                  </c:pt>
                  <c:pt idx="4">
                    <c:v> 81,000 </c:v>
                  </c:pt>
                  <c:pt idx="5">
                    <c:v> 79,000 </c:v>
                  </c:pt>
                  <c:pt idx="6">
                    <c:v> 74,000 </c:v>
                  </c:pt>
                  <c:pt idx="8">
                    <c:v> 68,000 </c:v>
                  </c:pt>
                  <c:pt idx="9">
                    <c:v> 68,000 </c:v>
                  </c:pt>
                  <c:pt idx="10">
                    <c:v> 62,000 </c:v>
                  </c:pt>
                  <c:pt idx="11">
                    <c:v> 41,000 </c:v>
                  </c:pt>
                  <c:pt idx="12">
                    <c:v> 29,000 </c:v>
                  </c:pt>
                  <c:pt idx="13">
                    <c:v> 28,000 </c:v>
                  </c:pt>
                  <c:pt idx="14">
                    <c:v> 27,000 </c:v>
                  </c:pt>
                  <c:pt idx="15">
                    <c:v> 22,000 </c:v>
                  </c:pt>
                  <c:pt idx="17">
                    <c:v> 15,000 </c:v>
                  </c:pt>
                  <c:pt idx="18">
                    <c:v> 14,000 </c:v>
                  </c:pt>
                  <c:pt idx="19">
                    <c:v> 13,000 </c:v>
                  </c:pt>
                  <c:pt idx="20">
                    <c:v> 280,000 </c:v>
                  </c:pt>
                </c15:dlblRangeCache>
              </c15:datalabelsRange>
            </c:ext>
          </c:extLst>
        </c:ser>
        <c:ser>
          <c:idx val="1"/>
          <c:order val="1"/>
          <c:tx>
            <c:strRef>
              <c:f>'HIV Pop_10-19'!$H$40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70C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CC99FF"/>
              </a:solidFill>
              <a:ln w="19050">
                <a:solidFill>
                  <a:schemeClr val="lt1"/>
                </a:solidFill>
              </a:ln>
              <a:effectLst/>
            </c:spPr>
          </c:dPt>
          <c:dPt>
            <c:idx val="11"/>
            <c:bubble3D val="0"/>
            <c:spPr>
              <a:solidFill>
                <a:srgbClr val="FFC00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92D050"/>
              </a:solidFill>
              <a:ln w="19050">
                <a:solidFill>
                  <a:schemeClr val="lt1"/>
                </a:solidFill>
              </a:ln>
              <a:effectLst/>
            </c:spPr>
          </c:dPt>
          <c:dPt>
            <c:idx val="14"/>
            <c:bubble3D val="0"/>
            <c:spPr>
              <a:solidFill>
                <a:srgbClr val="00B0F0"/>
              </a:solidFill>
              <a:ln w="19050">
                <a:solidFill>
                  <a:schemeClr val="lt1"/>
                </a:solidFill>
              </a:ln>
              <a:effectLst/>
            </c:spPr>
          </c:dPt>
          <c:dPt>
            <c:idx val="15"/>
            <c:bubble3D val="0"/>
            <c:spPr>
              <a:solidFill>
                <a:srgbClr val="00B050"/>
              </a:solidFill>
              <a:ln w="19050">
                <a:solidFill>
                  <a:schemeClr val="lt1"/>
                </a:solidFill>
              </a:ln>
              <a:effectLst/>
            </c:spPr>
          </c:dPt>
          <c:dPt>
            <c:idx val="16"/>
            <c:bubble3D val="0"/>
            <c:spPr>
              <a:solidFill>
                <a:srgbClr val="FFFF00"/>
              </a:solidFill>
              <a:ln w="19050">
                <a:solidFill>
                  <a:schemeClr val="lt1"/>
                </a:solidFill>
              </a:ln>
              <a:effectLst/>
            </c:spPr>
          </c:dPt>
          <c:dPt>
            <c:idx val="17"/>
            <c:bubble3D val="0"/>
            <c:spPr>
              <a:solidFill>
                <a:srgbClr val="C00000"/>
              </a:solidFill>
              <a:ln w="19050">
                <a:solidFill>
                  <a:schemeClr val="lt1"/>
                </a:solidFill>
              </a:ln>
              <a:effectLst/>
            </c:spPr>
          </c:dPt>
          <c:dPt>
            <c:idx val="18"/>
            <c:bubble3D val="0"/>
            <c:spPr>
              <a:solidFill>
                <a:srgbClr val="7030A0"/>
              </a:solidFill>
              <a:ln w="19050">
                <a:solidFill>
                  <a:schemeClr val="lt1"/>
                </a:solidFill>
              </a:ln>
              <a:effectLst/>
            </c:spPr>
          </c:dPt>
          <c:dPt>
            <c:idx val="19"/>
            <c:bubble3D val="0"/>
            <c:spPr>
              <a:solidFill>
                <a:srgbClr val="66FFFF"/>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United Republic of Tanzania</c:v>
                </c:pt>
                <c:pt idx="5">
                  <c:v>Uganda</c:v>
                </c:pt>
                <c:pt idx="6">
                  <c:v>Zimbabwe</c:v>
                </c:pt>
                <c:pt idx="7">
                  <c:v>Ethiopia</c:v>
                </c:pt>
                <c:pt idx="8">
                  <c:v>Zambia</c:v>
                </c:pt>
                <c:pt idx="9">
                  <c:v>Mozambique</c:v>
                </c:pt>
                <c:pt idx="10">
                  <c:v>Malawi</c:v>
                </c:pt>
                <c:pt idx="11">
                  <c:v>Indonesia</c:v>
                </c:pt>
                <c:pt idx="12">
                  <c:v>Cameroon</c:v>
                </c:pt>
                <c:pt idx="13">
                  <c:v>Brazil</c:v>
                </c:pt>
                <c:pt idx="14">
                  <c:v>Democratic Republic of the Congo</c:v>
                </c:pt>
                <c:pt idx="15">
                  <c:v>Côte d’Ivoire</c:v>
                </c:pt>
                <c:pt idx="16">
                  <c:v>United States of America</c:v>
                </c:pt>
                <c:pt idx="17">
                  <c:v>Angola</c:v>
                </c:pt>
                <c:pt idx="18">
                  <c:v>Ghana</c:v>
                </c:pt>
                <c:pt idx="19">
                  <c:v>Botswana</c:v>
                </c:pt>
                <c:pt idx="20">
                  <c:v>Rest of World</c:v>
                </c:pt>
              </c:strCache>
            </c:strRef>
          </c:cat>
          <c:val>
            <c:numRef>
              <c:f>'HIV Pop_10-19'!$H$41:$H$61</c:f>
              <c:numCache>
                <c:formatCode>_(* #,##0_);_(* \(#,##0\);_(* "-"??_);_(@_)</c:formatCode>
                <c:ptCount val="21"/>
                <c:pt idx="0">
                  <c:v>349853</c:v>
                </c:pt>
                <c:pt idx="1">
                  <c:v>163480</c:v>
                </c:pt>
                <c:pt idx="2">
                  <c:v>133458</c:v>
                </c:pt>
                <c:pt idx="3">
                  <c:v>127663</c:v>
                </c:pt>
                <c:pt idx="4">
                  <c:v>80557</c:v>
                </c:pt>
                <c:pt idx="5">
                  <c:v>78676</c:v>
                </c:pt>
                <c:pt idx="6">
                  <c:v>73613</c:v>
                </c:pt>
                <c:pt idx="7">
                  <c:v>72897</c:v>
                </c:pt>
                <c:pt idx="8">
                  <c:v>68269</c:v>
                </c:pt>
                <c:pt idx="9">
                  <c:v>67729</c:v>
                </c:pt>
                <c:pt idx="10">
                  <c:v>61876</c:v>
                </c:pt>
                <c:pt idx="11">
                  <c:v>40793</c:v>
                </c:pt>
                <c:pt idx="12">
                  <c:v>29467</c:v>
                </c:pt>
                <c:pt idx="13">
                  <c:v>27856</c:v>
                </c:pt>
                <c:pt idx="14">
                  <c:v>27378</c:v>
                </c:pt>
                <c:pt idx="15">
                  <c:v>21700</c:v>
                </c:pt>
                <c:pt idx="16">
                  <c:v>21678</c:v>
                </c:pt>
                <c:pt idx="17">
                  <c:v>14582</c:v>
                </c:pt>
                <c:pt idx="18">
                  <c:v>13627</c:v>
                </c:pt>
                <c:pt idx="19">
                  <c:v>13247</c:v>
                </c:pt>
                <c:pt idx="20">
                  <c:v>280777.55539999995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a:t>
            </a:r>
            <a:r>
              <a:rPr lang="en-US" sz="1600" b="1" i="0" u="none" strike="noStrike" cap="none" normalizeH="0" baseline="0">
                <a:effectLst/>
              </a:rPr>
              <a:t>Eastern and Southern Africa</a:t>
            </a:r>
            <a:r>
              <a:rPr lang="en-US" baseline="0"/>
              <a:t>, 2010-2015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Lbls>
            <c:dLbl>
              <c:idx val="0"/>
              <c:layout>
                <c:manualLayout>
                  <c:x val="-9.82456118636145E-4"/>
                  <c:y val="-2.6413019596214962E-2"/>
                </c:manualLayout>
              </c:layout>
              <c:tx>
                <c:rich>
                  <a:bodyPr/>
                  <a:lstStyle/>
                  <a:p>
                    <a:fld id="{4BB83A49-0BA8-4470-AEEF-05A78EEB6EC7}" type="CELLRANGE">
                      <a:rPr lang="en-US" baseline="0"/>
                      <a:pPr/>
                      <a:t>[CELLRANGE]</a:t>
                    </a:fld>
                    <a:r>
                      <a:rPr lang="en-US" baseline="0"/>
                      <a:t> 1%</a:t>
                    </a:r>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manualLayout>
                  <c:x val="0"/>
                  <c:y val="-3.5846644104920729E-2"/>
                </c:manualLayout>
              </c:layout>
              <c:tx>
                <c:rich>
                  <a:bodyPr/>
                  <a:lstStyle/>
                  <a:p>
                    <a:fld id="{321DCC64-DB04-42B7-9F2E-75FC7B822DC1}" type="CELLRANGE">
                      <a:rPr lang="en-US" baseline="0"/>
                      <a:pPr/>
                      <a:t>[CELLRANGE]</a:t>
                    </a:fld>
                    <a:r>
                      <a:rPr lang="en-US" baseline="0"/>
                      <a:t> </a:t>
                    </a:r>
                    <a:fld id="{51587C1B-65DB-4F0A-BAB4-08B5AA4AD005}"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2DC39624-D200-4C4A-A49B-0A88EB6BC774}" type="CELLRANGE">
                      <a:rPr lang="en-US"/>
                      <a:pPr/>
                      <a:t>[CELLRANGE]</a:t>
                    </a:fld>
                    <a:r>
                      <a:rPr lang="en-US" baseline="0"/>
                      <a:t> </a:t>
                    </a:r>
                    <a:fld id="{B7527650-D336-4FE3-90A5-0ABD1F7C5C4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E0A07974-8E1F-470A-B678-433E6DA6C70C}" type="CELLRANGE">
                      <a:rPr lang="en-US"/>
                      <a:pPr/>
                      <a:t>[CELLRANGE]</a:t>
                    </a:fld>
                    <a:r>
                      <a:rPr lang="en-US" baseline="0"/>
                      <a:t> </a:t>
                    </a:r>
                    <a:fld id="{4EB815FC-C556-4F37-8467-89E472DC56FF}"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6B5BFD9D-43C6-459E-A76C-35FBB54B6125}" type="CELLRANGE">
                      <a:rPr lang="en-US"/>
                      <a:pPr/>
                      <a:t>[CELLRANGE]</a:t>
                    </a:fld>
                    <a:r>
                      <a:rPr lang="en-US" baseline="0"/>
                      <a:t> </a:t>
                    </a:r>
                    <a:fld id="{CD61C8D5-2D04-4C4F-B19F-46002ABF1C4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C3691A9F-F500-4A42-ABC8-CBDE51EE20C6}" type="CELLRANGE">
                      <a:rPr lang="en-US"/>
                      <a:pPr/>
                      <a:t>[CELLRANGE]</a:t>
                    </a:fld>
                    <a:r>
                      <a:rPr lang="en-US" baseline="0"/>
                      <a:t> </a:t>
                    </a:r>
                    <a:fld id="{5B111B93-5424-47A5-8177-DD5AFA4A2805}"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BEACFB7D-71D7-41D9-980E-FD7F82394C13}" type="CELLRANGE">
                      <a:rPr lang="en-US"/>
                      <a:pPr/>
                      <a:t>[CELLRANGE]</a:t>
                    </a:fld>
                    <a:r>
                      <a:rPr lang="en-US" baseline="0"/>
                      <a:t> </a:t>
                    </a:r>
                    <a:fld id="{32E85736-B073-4A2F-819E-4849A615C047}"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3F5549B0-80F5-44F3-9F51-5AD5916DECE9}" type="CELLRANGE">
                      <a:rPr lang="en-US"/>
                      <a:pPr/>
                      <a:t>[CELLRANGE]</a:t>
                    </a:fld>
                    <a:r>
                      <a:rPr lang="en-US" baseline="0"/>
                      <a:t> </a:t>
                    </a:r>
                    <a:fld id="{8791A0A8-802D-4372-A689-82C203F664CC}"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8"/>
              <c:layout/>
              <c:tx>
                <c:rich>
                  <a:bodyPr/>
                  <a:lstStyle/>
                  <a:p>
                    <a:fld id="{A55982C8-33FD-4672-8BA6-69CABF481E0F}" type="CELLRANGE">
                      <a:rPr lang="en-US"/>
                      <a:pPr/>
                      <a:t>[CELLRANGE]</a:t>
                    </a:fld>
                    <a:r>
                      <a:rPr lang="en-US" baseline="0"/>
                      <a:t> </a:t>
                    </a:r>
                    <a:fld id="{4203AA3A-76CA-4FA9-838F-88B8B840541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335A3FBD-1D2F-4CB4-812E-8BCA91FDF243}" type="CELLRANGE">
                      <a:rPr lang="en-US"/>
                      <a:pPr/>
                      <a:t>[CELLRANGE]</a:t>
                    </a:fld>
                    <a:r>
                      <a:rPr lang="en-US" baseline="0"/>
                      <a:t> </a:t>
                    </a:r>
                    <a:fld id="{6C1013EE-7306-45B0-903A-C5A50C07D790}"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0"/>
              <c:layout/>
              <c:tx>
                <c:rich>
                  <a:bodyPr/>
                  <a:lstStyle/>
                  <a:p>
                    <a:fld id="{844E55C2-C0A1-48C3-A89A-0603C3811F4D}" type="CELLRANGE">
                      <a:rPr lang="en-US"/>
                      <a:pPr/>
                      <a:t>[CELLRANGE]</a:t>
                    </a:fld>
                    <a:r>
                      <a:rPr lang="en-US" baseline="0"/>
                      <a:t> </a:t>
                    </a:r>
                    <a:fld id="{D34C5DCF-66EF-48FE-A0D4-3F016C8124E4}"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0A2EF4C5-D91C-4E24-B451-C030D7CD399A}" type="CELLRANGE">
                      <a:rPr lang="en-US"/>
                      <a:pPr/>
                      <a:t>[CELLRANGE]</a:t>
                    </a:fld>
                    <a:r>
                      <a:rPr lang="en-US" baseline="0"/>
                      <a:t> </a:t>
                    </a:r>
                    <a:fld id="{7BD25A85-ADDF-4890-87A4-533D1B0A532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CEA0C123-036C-455D-880E-E69D5BAA378E}" type="CELLRANGE">
                      <a:rPr lang="en-US"/>
                      <a:pPr/>
                      <a:t>[CELLRANGE]</a:t>
                    </a:fld>
                    <a:r>
                      <a:rPr lang="en-US" baseline="0"/>
                      <a:t> </a:t>
                    </a:r>
                    <a:fld id="{C1832FFE-9F46-4A03-A4C3-59D8A3A0521F}"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3"/>
              <c:layout/>
              <c:tx>
                <c:rich>
                  <a:bodyPr/>
                  <a:lstStyle/>
                  <a:p>
                    <a:fld id="{729791BF-6A00-4A8A-9B70-05E6E1DAB724}" type="CELLRANGE">
                      <a:rPr lang="en-US"/>
                      <a:pPr/>
                      <a:t>[CELLRANGE]</a:t>
                    </a:fld>
                    <a:r>
                      <a:rPr lang="en-US" baseline="0"/>
                      <a:t> </a:t>
                    </a:r>
                    <a:fld id="{8ECF04CE-E4DB-45F3-A1E7-BE142239FD99}"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E932F96D-0A18-49E7-B09E-93EBD8628B05}" type="CELLRANGE">
                      <a:rPr lang="en-US"/>
                      <a:pPr/>
                      <a:t>[CELLRANGE]</a:t>
                    </a:fld>
                    <a:r>
                      <a:rPr lang="en-US" baseline="0"/>
                      <a:t> </a:t>
                    </a:r>
                    <a:fld id="{BD8886A3-AEBB-4107-AAC4-EA04296BBF27}"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5"/>
              <c:layout/>
              <c:tx>
                <c:rich>
                  <a:bodyPr/>
                  <a:lstStyle/>
                  <a:p>
                    <a:fld id="{B80CB215-5C29-47CC-A6CC-7A3A2D7AE636}" type="CELLRANGE">
                      <a:rPr lang="en-US"/>
                      <a:pPr/>
                      <a:t>[CELLRANGE]</a:t>
                    </a:fld>
                    <a:r>
                      <a:rPr lang="en-US" baseline="0"/>
                      <a:t> </a:t>
                    </a:r>
                    <a:fld id="{6E529B44-AF28-4F18-BE38-8D11E598AFB6}"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6"/>
              <c:layout/>
              <c:tx>
                <c:rich>
                  <a:bodyPr/>
                  <a:lstStyle/>
                  <a:p>
                    <a:fld id="{7DFAD3D3-6E3E-465B-B4CC-ED2C47C86CDA}" type="CELLRANGE">
                      <a:rPr lang="en-US"/>
                      <a:pPr/>
                      <a:t>[CELLRANGE]</a:t>
                    </a:fld>
                    <a:r>
                      <a:rPr lang="en-US" baseline="0"/>
                      <a:t> </a:t>
                    </a:r>
                    <a:fld id="{93C708CA-8496-47CA-81F1-E92F2B7D5956}"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7"/>
              <c:layout/>
              <c:tx>
                <c:rich>
                  <a:bodyPr/>
                  <a:lstStyle/>
                  <a:p>
                    <a:fld id="{ED96149E-BE45-4760-B96F-C511725C7B58}" type="CELLRANGE">
                      <a:rPr lang="en-US"/>
                      <a:pPr/>
                      <a:t>[CELLRANGE]</a:t>
                    </a:fld>
                    <a:r>
                      <a:rPr lang="en-US" baseline="0"/>
                      <a:t> </a:t>
                    </a:r>
                    <a:fld id="{79DA23A8-3159-42C4-9040-A9F5A2662CD8}"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8"/>
              <c:layout/>
              <c:tx>
                <c:rich>
                  <a:bodyPr/>
                  <a:lstStyle/>
                  <a:p>
                    <a:fld id="{BA39459D-93B4-4486-BA7D-805AC480A983}"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'PMTCT_GP_NI-reduction'!$A$41:$A$59</c:f>
              <c:strCache>
                <c:ptCount val="19"/>
                <c:pt idx="0">
                  <c:v>Madagascar</c:v>
                </c:pt>
                <c:pt idx="1">
                  <c:v>Somalia</c:v>
                </c:pt>
                <c:pt idx="2">
                  <c:v>Angola</c:v>
                </c:pt>
                <c:pt idx="3">
                  <c:v>South Sudan</c:v>
                </c:pt>
                <c:pt idx="4">
                  <c:v>Lesotho</c:v>
                </c:pt>
                <c:pt idx="5">
                  <c:v>Eritrea</c:v>
                </c:pt>
                <c:pt idx="6">
                  <c:v>Botswana</c:v>
                </c:pt>
                <c:pt idx="7">
                  <c:v>Kenya</c:v>
                </c:pt>
                <c:pt idx="8">
                  <c:v>United Republic of Tanzania</c:v>
                </c:pt>
                <c:pt idx="9">
                  <c:v>Zimbabwe</c:v>
                </c:pt>
                <c:pt idx="10">
                  <c:v>Zambia</c:v>
                </c:pt>
                <c:pt idx="11">
                  <c:v>South Africa</c:v>
                </c:pt>
                <c:pt idx="12">
                  <c:v>Malawi</c:v>
                </c:pt>
                <c:pt idx="13">
                  <c:v>Namibia</c:v>
                </c:pt>
                <c:pt idx="14">
                  <c:v>Swaziland</c:v>
                </c:pt>
                <c:pt idx="15">
                  <c:v>Mozambique</c:v>
                </c:pt>
                <c:pt idx="16">
                  <c:v>Burundi</c:v>
                </c:pt>
                <c:pt idx="17">
                  <c:v>Rwanda</c:v>
                </c:pt>
                <c:pt idx="18">
                  <c:v>Uganda</c:v>
                </c:pt>
              </c:strCache>
            </c:strRef>
          </c:cat>
          <c:val>
            <c:numRef>
              <c:f>'PMTCT_GP_NI-reduction'!$D$41:$D$59</c:f>
              <c:numCache>
                <c:formatCode>0%</c:formatCode>
                <c:ptCount val="19"/>
                <c:pt idx="0">
                  <c:v>-1.3824884792626729E-2</c:v>
                </c:pt>
                <c:pt idx="1">
                  <c:v>3.5548686244204021E-2</c:v>
                </c:pt>
                <c:pt idx="2">
                  <c:v>0.24916417385183881</c:v>
                </c:pt>
                <c:pt idx="3">
                  <c:v>0.28109090909090911</c:v>
                </c:pt>
                <c:pt idx="4">
                  <c:v>0.36599999999999999</c:v>
                </c:pt>
                <c:pt idx="5">
                  <c:v>0.42731277533039647</c:v>
                </c:pt>
                <c:pt idx="6">
                  <c:v>0.44331641285956008</c:v>
                </c:pt>
                <c:pt idx="7">
                  <c:v>0.46455737174300049</c:v>
                </c:pt>
                <c:pt idx="8">
                  <c:v>0.52748214025368134</c:v>
                </c:pt>
                <c:pt idx="9">
                  <c:v>0.60262289806098646</c:v>
                </c:pt>
                <c:pt idx="10">
                  <c:v>0.6482712269434695</c:v>
                </c:pt>
                <c:pt idx="11">
                  <c:v>0.69060739652216507</c:v>
                </c:pt>
                <c:pt idx="12">
                  <c:v>0.69487622337363275</c:v>
                </c:pt>
                <c:pt idx="13">
                  <c:v>0.75542406311637078</c:v>
                </c:pt>
                <c:pt idx="14">
                  <c:v>0.77275503970678072</c:v>
                </c:pt>
                <c:pt idx="15">
                  <c:v>0.77320157556492297</c:v>
                </c:pt>
                <c:pt idx="16">
                  <c:v>0.80507343124165553</c:v>
                </c:pt>
                <c:pt idx="17">
                  <c:v>0.81188118811881194</c:v>
                </c:pt>
                <c:pt idx="18">
                  <c:v>0.8631368239265248</c:v>
                </c:pt>
              </c:numCache>
            </c:numRef>
          </c:val>
          <c:extLst>
            <c:ext xmlns:c15="http://schemas.microsoft.com/office/drawing/2012/chart" uri="{02D57815-91ED-43cb-92C2-25804820EDAC}">
              <c15:datalabelsRange>
                <c15:f>'PMTCT_GP_NI-reduction'!$R$41:$R$58</c15:f>
                <c15:dlblRangeCache>
                  <c:ptCount val="18"/>
                </c15:dlblRangeCache>
              </c15:datalabelsRange>
            </c:ext>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'PMTCT_GP_NI-reduction'!$A$41:$A$59</c:f>
              <c:strCache>
                <c:ptCount val="19"/>
                <c:pt idx="0">
                  <c:v>Madagascar</c:v>
                </c:pt>
                <c:pt idx="1">
                  <c:v>Somalia</c:v>
                </c:pt>
                <c:pt idx="2">
                  <c:v>Angola</c:v>
                </c:pt>
                <c:pt idx="3">
                  <c:v>South Sudan</c:v>
                </c:pt>
                <c:pt idx="4">
                  <c:v>Lesotho</c:v>
                </c:pt>
                <c:pt idx="5">
                  <c:v>Eritrea</c:v>
                </c:pt>
                <c:pt idx="6">
                  <c:v>Botswana</c:v>
                </c:pt>
                <c:pt idx="7">
                  <c:v>Kenya</c:v>
                </c:pt>
                <c:pt idx="8">
                  <c:v>United Republic of Tanzania</c:v>
                </c:pt>
                <c:pt idx="9">
                  <c:v>Zimbabwe</c:v>
                </c:pt>
                <c:pt idx="10">
                  <c:v>Zambia</c:v>
                </c:pt>
                <c:pt idx="11">
                  <c:v>South Africa</c:v>
                </c:pt>
                <c:pt idx="12">
                  <c:v>Malawi</c:v>
                </c:pt>
                <c:pt idx="13">
                  <c:v>Namibia</c:v>
                </c:pt>
                <c:pt idx="14">
                  <c:v>Swaziland</c:v>
                </c:pt>
                <c:pt idx="15">
                  <c:v>Mozambique</c:v>
                </c:pt>
                <c:pt idx="16">
                  <c:v>Burundi</c:v>
                </c:pt>
                <c:pt idx="17">
                  <c:v>Rwanda</c:v>
                </c:pt>
                <c:pt idx="18">
                  <c:v>Uganda</c:v>
                </c:pt>
              </c:strCache>
            </c:strRef>
          </c:cat>
          <c:val>
            <c:numRef>
              <c:f>'PMTCT_GP_NI-reduction'!$E$41:$E$59</c:f>
              <c:numCache>
                <c:formatCode>0%</c:formatCode>
                <c:ptCount val="19"/>
                <c:pt idx="0">
                  <c:v>1.0138248847926268</c:v>
                </c:pt>
                <c:pt idx="1">
                  <c:v>0.96445131375579596</c:v>
                </c:pt>
                <c:pt idx="2">
                  <c:v>0.75083582614816113</c:v>
                </c:pt>
                <c:pt idx="3">
                  <c:v>0.71890909090909094</c:v>
                </c:pt>
                <c:pt idx="4">
                  <c:v>0.63400000000000001</c:v>
                </c:pt>
                <c:pt idx="5">
                  <c:v>0.57268722466960353</c:v>
                </c:pt>
                <c:pt idx="6">
                  <c:v>0.55668358714043986</c:v>
                </c:pt>
                <c:pt idx="7">
                  <c:v>0.53544262825699951</c:v>
                </c:pt>
                <c:pt idx="8">
                  <c:v>0.47251785974631866</c:v>
                </c:pt>
                <c:pt idx="9">
                  <c:v>0.39737710193901354</c:v>
                </c:pt>
                <c:pt idx="10">
                  <c:v>0.3517287730565305</c:v>
                </c:pt>
                <c:pt idx="11">
                  <c:v>0.30939260347783493</c:v>
                </c:pt>
                <c:pt idx="12">
                  <c:v>0.30512377662636725</c:v>
                </c:pt>
                <c:pt idx="13">
                  <c:v>0.24457593688362922</c:v>
                </c:pt>
                <c:pt idx="14">
                  <c:v>0.22724496029321928</c:v>
                </c:pt>
                <c:pt idx="15">
                  <c:v>0.22679842443507703</c:v>
                </c:pt>
                <c:pt idx="16">
                  <c:v>0.19492656875834447</c:v>
                </c:pt>
                <c:pt idx="17">
                  <c:v>0.18811881188118806</c:v>
                </c:pt>
                <c:pt idx="18">
                  <c:v>0.1368631760734752</c:v>
                </c:pt>
              </c:numCache>
            </c:numRef>
          </c:val>
        </c:ser>
        <c:dLbls>
          <c:showLegendKey val="0"/>
          <c:showVal val="0"/>
          <c:showCatName val="0"/>
          <c:showSerName val="0"/>
          <c:showPercent val="0"/>
          <c:showBubbleSize val="0"/>
        </c:dLbls>
        <c:gapWidth val="25"/>
        <c:overlap val="100"/>
        <c:axId val="567886704"/>
        <c:axId val="567874944"/>
      </c:barChart>
      <c:catAx>
        <c:axId val="5678867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567874944"/>
        <c:crosses val="autoZero"/>
        <c:auto val="1"/>
        <c:lblAlgn val="ctr"/>
        <c:lblOffset val="100"/>
        <c:noMultiLvlLbl val="0"/>
      </c:catAx>
      <c:valAx>
        <c:axId val="56787494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567886704"/>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rot="-5400000" vert="horz"/>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66FFFF"/>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00B050"/>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92D050"/>
              </a:solidFill>
              <a:ln w="19050">
                <a:solidFill>
                  <a:schemeClr val="lt1"/>
                </a:solidFill>
              </a:ln>
              <a:effectLst/>
            </c:spPr>
          </c:dPt>
          <c:dPt>
            <c:idx val="12"/>
            <c:bubble3D val="0"/>
            <c:spPr>
              <a:solidFill>
                <a:srgbClr val="00B0F0"/>
              </a:solidFill>
              <a:ln w="19050">
                <a:solidFill>
                  <a:schemeClr val="lt1"/>
                </a:solidFill>
              </a:ln>
              <a:effectLst/>
            </c:spPr>
          </c:dPt>
          <c:dPt>
            <c:idx val="13"/>
            <c:bubble3D val="0"/>
            <c:spPr>
              <a:solidFill>
                <a:srgbClr val="FFFF00"/>
              </a:solidFill>
              <a:ln w="19050">
                <a:solidFill>
                  <a:schemeClr val="lt1"/>
                </a:solidFill>
              </a:ln>
              <a:effectLst/>
            </c:spPr>
          </c:dPt>
          <c:dPt>
            <c:idx val="14"/>
            <c:bubble3D val="0"/>
            <c:spPr>
              <a:solidFill>
                <a:srgbClr val="FF3399"/>
              </a:solidFill>
              <a:ln w="19050">
                <a:solidFill>
                  <a:schemeClr val="lt1"/>
                </a:solidFill>
              </a:ln>
              <a:effectLst/>
            </c:spPr>
          </c:dPt>
          <c:dPt>
            <c:idx val="15"/>
            <c:bubble3D val="0"/>
            <c:spPr>
              <a:solidFill>
                <a:srgbClr val="FFC000"/>
              </a:solidFill>
              <a:ln w="19050">
                <a:solidFill>
                  <a:schemeClr val="lt1"/>
                </a:solidFill>
              </a:ln>
              <a:effectLst/>
            </c:spPr>
          </c:dPt>
          <c:dPt>
            <c:idx val="16"/>
            <c:bubble3D val="0"/>
            <c:spPr>
              <a:solidFill>
                <a:srgbClr val="00B050"/>
              </a:solidFill>
              <a:ln w="19050">
                <a:solidFill>
                  <a:schemeClr val="lt1"/>
                </a:solidFill>
              </a:ln>
              <a:effectLst/>
            </c:spPr>
          </c:dPt>
          <c:dPt>
            <c:idx val="17"/>
            <c:bubble3D val="0"/>
            <c:spPr>
              <a:solidFill>
                <a:srgbClr val="CC99FF"/>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FF5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067B8786-D6CE-44EC-AEC0-2B5A67E6E6FC}" type="CELLRANGE">
                      <a:rPr lang="en-US"/>
                      <a:pPr/>
                      <a:t>[CELLRANGE]</a:t>
                    </a:fld>
                    <a:r>
                      <a:rPr lang="en-US" baseline="0"/>
                      <a:t> </a:t>
                    </a:r>
                    <a:fld id="{A298FD42-9431-4E5F-BEFA-9BEDDF0C316A}" type="CATEGORYNAME">
                      <a:rPr lang="en-US" baseline="0"/>
                      <a:pPr/>
                      <a:t>[CATEGORY NAME]</a:t>
                    </a:fld>
                    <a:r>
                      <a:rPr lang="en-US" baseline="0"/>
                      <a:t> </a:t>
                    </a:r>
                    <a:fld id="{67D8B43F-4294-4DA1-A2D0-D06C5B4B002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E8DE63F6-59E7-4E0A-A000-553802CFB375}" type="CELLRANGE">
                      <a:rPr lang="en-US"/>
                      <a:pPr/>
                      <a:t>[CELLRANGE]</a:t>
                    </a:fld>
                    <a:r>
                      <a:rPr lang="en-US" baseline="0"/>
                      <a:t> </a:t>
                    </a:r>
                    <a:fld id="{19E499DE-FC7E-4324-82C6-9B4AF48BFAC5}" type="CATEGORYNAME">
                      <a:rPr lang="en-US" baseline="0"/>
                      <a:pPr/>
                      <a:t>[CATEGORY NAME]</a:t>
                    </a:fld>
                    <a:r>
                      <a:rPr lang="en-US" baseline="0"/>
                      <a:t> </a:t>
                    </a:r>
                    <a:fld id="{6512639E-C80A-4255-BD5D-544A1F5B66B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307704EA-55CA-4C96-A01A-4C0D1265D277}" type="CATEGORYNAME">
                      <a:rPr lang="en-US" baseline="0"/>
                      <a:pPr/>
                      <a:t>[CATEGORY NAME]</a:t>
                    </a:fld>
                    <a:r>
                      <a:rPr lang="en-US" baseline="0"/>
                      <a:t> </a:t>
                    </a:r>
                    <a:fld id="{A4EF69C4-B4EB-4856-B59E-6ABC69F140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9FAB0470-725F-42E6-9D30-D59721CEBE1F}" type="CELLRANGE">
                      <a:rPr lang="en-US"/>
                      <a:pPr/>
                      <a:t>[CELLRANGE]</a:t>
                    </a:fld>
                    <a:r>
                      <a:rPr lang="en-US" baseline="0"/>
                      <a:t> </a:t>
                    </a:r>
                    <a:fld id="{57EC7BE6-E351-4A08-A8F8-B676C258C31F}" type="CATEGORYNAME">
                      <a:rPr lang="en-US" baseline="0"/>
                      <a:pPr/>
                      <a:t>[CATEGORY NAME]</a:t>
                    </a:fld>
                    <a:r>
                      <a:rPr lang="en-US" baseline="0"/>
                      <a:t> </a:t>
                    </a:r>
                    <a:fld id="{DE75C84F-DCE4-44E2-8C5E-D6E3DE524C7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AEAC3EE9-9A60-4286-93EB-A24F5B4B3A39}" type="CELLRANGE">
                      <a:rPr lang="en-US"/>
                      <a:pPr/>
                      <a:t>[CELLRANGE]</a:t>
                    </a:fld>
                    <a:r>
                      <a:rPr lang="en-US" baseline="0"/>
                      <a:t> </a:t>
                    </a:r>
                    <a:fld id="{4448A59C-ED10-41CD-983A-C6666C5BDC2F}" type="CATEGORYNAME">
                      <a:rPr lang="en-US" baseline="0"/>
                      <a:pPr/>
                      <a:t>[CATEGORY NAME]</a:t>
                    </a:fld>
                    <a:r>
                      <a:rPr lang="en-US" baseline="0"/>
                      <a:t> </a:t>
                    </a:r>
                    <a:fld id="{F46C26C0-A1D0-4A2E-B1C3-39136277BFB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FADCB364-F79A-4456-AD78-0145A54E231E}" type="CELLRANGE">
                      <a:rPr lang="en-US"/>
                      <a:pPr/>
                      <a:t>[CELLRANGE]</a:t>
                    </a:fld>
                    <a:r>
                      <a:rPr lang="en-US" baseline="0"/>
                      <a:t> </a:t>
                    </a:r>
                    <a:fld id="{6F319975-5A14-4573-AC74-85933646873E}" type="CATEGORYNAME">
                      <a:rPr lang="en-US" baseline="0"/>
                      <a:pPr/>
                      <a:t>[CATEGORY NAME]</a:t>
                    </a:fld>
                    <a:r>
                      <a:rPr lang="en-US" baseline="0"/>
                      <a:t> </a:t>
                    </a:r>
                    <a:fld id="{76CC0FFC-C288-41E5-B54F-F50D51E39EE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manualLayout>
                  <c:x val="1.9867563429571303E-2"/>
                  <c:y val="8.5000188373582485E-3"/>
                </c:manualLayout>
              </c:layout>
              <c:tx>
                <c:rich>
                  <a:bodyPr/>
                  <a:lstStyle/>
                  <a:p>
                    <a:fld id="{D07A5B0C-57D3-442A-ACC4-9C65C9D58EBB}" type="CELLRANGE">
                      <a:rPr lang="en-US" baseline="0"/>
                      <a:pPr/>
                      <a:t>[CELLRANGE]</a:t>
                    </a:fld>
                    <a:r>
                      <a:rPr lang="en-US" baseline="0"/>
                      <a:t> </a:t>
                    </a:r>
                    <a:fld id="{A1153559-C8E6-4C63-833D-FED27B228934}" type="CATEGORYNAME">
                      <a:rPr lang="en-US" baseline="0"/>
                      <a:pPr/>
                      <a:t>[CATEGORY NAME]</a:t>
                    </a:fld>
                    <a:r>
                      <a:rPr lang="en-US" baseline="0"/>
                      <a:t> </a:t>
                    </a:r>
                    <a:fld id="{2B09CECB-2F1A-40ED-A8D1-6F1F901FEB9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tx>
                <c:rich>
                  <a:bodyPr/>
                  <a:lstStyle/>
                  <a:p>
                    <a:fld id="{C0989AD3-3099-4B0A-88F2-D64153AA0A03}" type="CELLRANGE">
                      <a:rPr lang="en-US"/>
                      <a:pPr/>
                      <a:t>[CELLRANGE]</a:t>
                    </a:fld>
                    <a:r>
                      <a:rPr lang="en-US" baseline="0"/>
                      <a:t> </a:t>
                    </a:r>
                    <a:fld id="{9570CA84-F3DF-45A1-B8EE-390879B20B92}" type="CATEGORYNAME">
                      <a:rPr lang="en-US" baseline="0"/>
                      <a:pPr/>
                      <a:t>[CATEGORY NAME]</a:t>
                    </a:fld>
                    <a:r>
                      <a:rPr lang="en-US" baseline="0"/>
                      <a:t> </a:t>
                    </a:r>
                    <a:fld id="{9CC97385-DDCB-4B06-8B47-11DFA1C2ADC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3345F745-F9EA-433E-9891-FB3D3F33BAED}" type="CELLRANGE">
                      <a:rPr lang="en-US"/>
                      <a:pPr/>
                      <a:t>[CELLRANGE]</a:t>
                    </a:fld>
                    <a:r>
                      <a:rPr lang="en-US" baseline="0"/>
                      <a:t> </a:t>
                    </a:r>
                    <a:fld id="{E7246D53-428B-4C92-9C79-8F67DF29FF73}" type="CATEGORYNAME">
                      <a:rPr lang="en-US" baseline="0"/>
                      <a:pPr/>
                      <a:t>[CATEGORY NAME]</a:t>
                    </a:fld>
                    <a:r>
                      <a:rPr lang="en-US" baseline="0"/>
                      <a:t> </a:t>
                    </a:r>
                    <a:fld id="{7001D8F4-3D08-4E54-BB30-8FDA82AF286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E5FE6E8A-7C79-44DD-AB74-19691A034375}" type="CELLRANGE">
                      <a:rPr lang="en-US"/>
                      <a:pPr/>
                      <a:t>[CELLRANGE]</a:t>
                    </a:fld>
                    <a:r>
                      <a:rPr lang="en-US" baseline="0"/>
                      <a:t> </a:t>
                    </a:r>
                    <a:fld id="{5D95827C-3384-4C39-A8DE-7F419BDC37E5}" type="CATEGORYNAME">
                      <a:rPr lang="en-US" baseline="0"/>
                      <a:pPr/>
                      <a:t>[CATEGORY NAME]</a:t>
                    </a:fld>
                    <a:r>
                      <a:rPr lang="en-US" baseline="0"/>
                      <a:t> </a:t>
                    </a:r>
                    <a:fld id="{6BBD4960-3A61-4F04-934F-B7F29835E20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3217F78C-2579-4DA5-A4E0-837666A77C5C}" type="CELLRANGE">
                      <a:rPr lang="en-US"/>
                      <a:pPr/>
                      <a:t>[CELLRANGE]</a:t>
                    </a:fld>
                    <a:r>
                      <a:rPr lang="en-US" baseline="0"/>
                      <a:t> </a:t>
                    </a:r>
                    <a:fld id="{A09F51F2-4126-42E5-AAAE-3A2D5907FEA3}" type="CATEGORYNAME">
                      <a:rPr lang="en-US" baseline="0"/>
                      <a:pPr/>
                      <a:t>[CATEGORY NAME]</a:t>
                    </a:fld>
                    <a:r>
                      <a:rPr lang="en-US" baseline="0"/>
                      <a:t> </a:t>
                    </a:r>
                    <a:fld id="{34B664D7-832A-4608-B6F6-6F88F59D528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manualLayout>
                  <c:x val="-6.2802930883639543E-3"/>
                  <c:y val="2.3723467580906522E-2"/>
                </c:manualLayout>
              </c:layout>
              <c:tx>
                <c:rich>
                  <a:bodyPr/>
                  <a:lstStyle/>
                  <a:p>
                    <a:fld id="{E1525329-9766-48CE-8E6A-F18795DA2511}" type="CELLRANGE">
                      <a:rPr lang="en-US" baseline="0"/>
                      <a:pPr/>
                      <a:t>[CELLRANGE]</a:t>
                    </a:fld>
                    <a:r>
                      <a:rPr lang="en-US" baseline="0"/>
                      <a:t> </a:t>
                    </a:r>
                    <a:fld id="{F2A768B0-5E1F-48EB-AE33-A895A59DD60A}" type="CATEGORYNAME">
                      <a:rPr lang="en-US" baseline="0"/>
                      <a:pPr/>
                      <a:t>[CATEGORY NAME]</a:t>
                    </a:fld>
                    <a:r>
                      <a:rPr lang="en-US" baseline="0"/>
                      <a:t> </a:t>
                    </a:r>
                    <a:fld id="{940CE66E-9478-4673-8151-D8FB8579EBE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B2D3954D-BA08-46BD-857C-70EEA0EE6248}" type="CELLRANGE">
                      <a:rPr lang="en-US"/>
                      <a:pPr/>
                      <a:t>[CELLRANGE]</a:t>
                    </a:fld>
                    <a:r>
                      <a:rPr lang="en-US" baseline="0"/>
                      <a:t> </a:t>
                    </a:r>
                    <a:fld id="{04F77FA9-DA2B-422A-BA6F-44FC3E56CEF7}" type="CATEGORYNAME">
                      <a:rPr lang="en-US" baseline="0"/>
                      <a:pPr/>
                      <a:t>[CATEGORY NAME]</a:t>
                    </a:fld>
                    <a:r>
                      <a:rPr lang="en-US" baseline="0"/>
                      <a:t> </a:t>
                    </a:r>
                    <a:fld id="{6C272707-D8B6-41C7-B324-E3EA5743F5D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9D462FC6-664C-4784-BA92-9A904E88F804}" type="CELLRANGE">
                      <a:rPr lang="en-US"/>
                      <a:pPr/>
                      <a:t>[CELLRANGE]</a:t>
                    </a:fld>
                    <a:r>
                      <a:rPr lang="en-US" baseline="0"/>
                      <a:t> </a:t>
                    </a:r>
                    <a:fld id="{A1D9B51C-96F8-4255-A893-0E0592CFA00E}" type="CATEGORYNAME">
                      <a:rPr lang="en-US" baseline="0"/>
                      <a:pPr/>
                      <a:t>[CATEGORY NAME]</a:t>
                    </a:fld>
                    <a:r>
                      <a:rPr lang="en-US" baseline="0"/>
                      <a:t> </a:t>
                    </a:r>
                    <a:fld id="{D859BCDD-E021-4C5B-9F5D-4B021FACF45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B0C76D36-5484-4312-ABB9-C6E52D4CC514}" type="CELLRANGE">
                      <a:rPr lang="en-US"/>
                      <a:pPr/>
                      <a:t>[CELLRANGE]</a:t>
                    </a:fld>
                    <a:r>
                      <a:rPr lang="en-US" baseline="0"/>
                      <a:t> </a:t>
                    </a:r>
                    <a:fld id="{81206005-E2F6-4EA8-990B-512874087295}" type="CATEGORYNAME">
                      <a:rPr lang="en-US" baseline="0"/>
                      <a:pPr/>
                      <a:t>[CATEGORY NAME]</a:t>
                    </a:fld>
                    <a:r>
                      <a:rPr lang="en-US" baseline="0"/>
                      <a:t> </a:t>
                    </a:r>
                    <a:fld id="{37175C94-E152-4222-9B0E-62995C7AC61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0F7A9494-5D7B-404F-AC89-48C7B9AE063E}" type="CELLRANGE">
                      <a:rPr lang="en-US"/>
                      <a:pPr/>
                      <a:t>[CELLRANGE]</a:t>
                    </a:fld>
                    <a:r>
                      <a:rPr lang="en-US" baseline="0"/>
                      <a:t> </a:t>
                    </a:r>
                    <a:fld id="{13F9F8DA-1438-43BD-940B-09A122A79285}" type="CATEGORYNAME">
                      <a:rPr lang="en-US" baseline="0"/>
                      <a:pPr/>
                      <a:t>[CATEGORY NAME]</a:t>
                    </a:fld>
                    <a:r>
                      <a:rPr lang="en-US" baseline="0"/>
                      <a:t> </a:t>
                    </a:r>
                    <a:fld id="{3F59171C-D492-45DD-A646-341DAA4B59F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D35FBFC9-C98B-406C-BC50-952626D33E95}" type="CELLRANGE">
                      <a:rPr lang="en-US"/>
                      <a:pPr/>
                      <a:t>[CELLRANGE]</a:t>
                    </a:fld>
                    <a:r>
                      <a:rPr lang="en-US" baseline="0"/>
                      <a:t> </a:t>
                    </a:r>
                    <a:fld id="{535053DF-AEB1-4779-AF71-3957E75686AD}" type="CATEGORYNAME">
                      <a:rPr lang="en-US" baseline="0"/>
                      <a:pPr/>
                      <a:t>[CATEGORY NAME]</a:t>
                    </a:fld>
                    <a:r>
                      <a:rPr lang="en-US" baseline="0"/>
                      <a:t> </a:t>
                    </a:r>
                    <a:fld id="{328A2849-C89E-4FD8-985A-B7AF85E05FA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FAAA0917-89C8-4401-BB84-E53BDE4B877B}" type="CELLRANGE">
                      <a:rPr lang="en-US"/>
                      <a:pPr/>
                      <a:t>[CELLRANGE]</a:t>
                    </a:fld>
                    <a:r>
                      <a:rPr lang="en-US" baseline="0"/>
                      <a:t> </a:t>
                    </a:r>
                    <a:fld id="{3F4F94EA-AE63-4221-B66E-CF738C795083}" type="CATEGORYNAME">
                      <a:rPr lang="en-US" baseline="0"/>
                      <a:pPr/>
                      <a:t>[CATEGORY NAME]</a:t>
                    </a:fld>
                    <a:r>
                      <a:rPr lang="en-US" baseline="0"/>
                      <a:t> </a:t>
                    </a:r>
                    <a:fld id="{8AA24C9D-DD10-4A4C-9B1B-9511BC3C4E7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882FBEAE-EDED-4D43-A329-995BB98C1E58}" type="CELLRANGE">
                      <a:rPr lang="en-US"/>
                      <a:pPr/>
                      <a:t>[CELLRANGE]</a:t>
                    </a:fld>
                    <a:r>
                      <a:rPr lang="en-US" baseline="0"/>
                      <a:t> </a:t>
                    </a:r>
                    <a:fld id="{79710AC3-E118-414F-B1BA-82029E7F5E44}" type="CATEGORYNAME">
                      <a:rPr lang="en-US" baseline="0"/>
                      <a:pPr/>
                      <a:t>[CATEGORY NAME]</a:t>
                    </a:fld>
                    <a:r>
                      <a:rPr lang="en-US" baseline="0"/>
                      <a:t> </a:t>
                    </a:r>
                    <a:fld id="{190ECAD4-1E41-4442-A13A-7A35B8E85EE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98723EF5-BEA0-407F-AC06-EF43AB9B46FB}" type="CELLRANGE">
                      <a:rPr lang="en-US"/>
                      <a:pPr/>
                      <a:t>[CELLRANGE]</a:t>
                    </a:fld>
                    <a:r>
                      <a:rPr lang="en-US" baseline="0"/>
                      <a:t> </a:t>
                    </a:r>
                    <a:fld id="{005EDB09-5AFA-4DE0-97AA-F121CF7585F5}" type="CATEGORYNAME">
                      <a:rPr lang="en-US" baseline="0"/>
                      <a:pPr/>
                      <a:t>[CATEGORY NAME]</a:t>
                    </a:fld>
                    <a:r>
                      <a:rPr lang="en-US" baseline="0"/>
                      <a:t> </a:t>
                    </a:r>
                    <a:fld id="{99FE5F28-549F-49D7-B6BB-4243E2CDB5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6302F1B-AD08-427A-8FB7-5D12E0EDD155}" type="CELLRANGE">
                      <a:rPr lang="en-US"/>
                      <a:pPr/>
                      <a:t>[CELLRANGE]</a:t>
                    </a:fld>
                    <a:r>
                      <a:rPr lang="en-US" baseline="0"/>
                      <a:t> </a:t>
                    </a:r>
                    <a:fld id="{F9D25F41-BA7D-4C0A-8E23-827E050BE7FB}" type="CATEGORYNAME">
                      <a:rPr lang="en-US" baseline="0"/>
                      <a:pPr/>
                      <a:t>[CATEGORY NAME]</a:t>
                    </a:fld>
                    <a:r>
                      <a:rPr lang="en-US" baseline="0"/>
                      <a:t> </a:t>
                    </a:r>
                    <a:fld id="{A13F165A-518D-4162-A085-B0C16851A5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Côte d’Ivoire</c:v>
                </c:pt>
                <c:pt idx="17">
                  <c:v>Myanmar</c:v>
                </c:pt>
                <c:pt idx="18">
                  <c:v>Botswana</c:v>
                </c:pt>
                <c:pt idx="19">
                  <c:v>Viet Nam</c:v>
                </c:pt>
                <c:pt idx="20">
                  <c:v>Rest of World</c:v>
                </c:pt>
              </c:strCache>
            </c:strRef>
          </c:cat>
          <c:val>
            <c:numRef>
              <c:f>'HIV Pop_10-19'!$C$41:$C$61</c:f>
              <c:numCache>
                <c:formatCode>General</c:formatCode>
                <c:ptCount val="21"/>
                <c:pt idx="0">
                  <c:v>371991</c:v>
                </c:pt>
                <c:pt idx="1">
                  <c:v>162641</c:v>
                </c:pt>
                <c:pt idx="2">
                  <c:v>86520</c:v>
                </c:pt>
                <c:pt idx="3">
                  <c:v>77393</c:v>
                </c:pt>
                <c:pt idx="4">
                  <c:v>56016</c:v>
                </c:pt>
                <c:pt idx="5">
                  <c:v>51180</c:v>
                </c:pt>
                <c:pt idx="6">
                  <c:v>46976</c:v>
                </c:pt>
                <c:pt idx="7">
                  <c:v>37298</c:v>
                </c:pt>
                <c:pt idx="8">
                  <c:v>33352</c:v>
                </c:pt>
                <c:pt idx="9">
                  <c:v>31885</c:v>
                </c:pt>
                <c:pt idx="10">
                  <c:v>26973</c:v>
                </c:pt>
                <c:pt idx="11">
                  <c:v>23183</c:v>
                </c:pt>
                <c:pt idx="12">
                  <c:v>22746</c:v>
                </c:pt>
                <c:pt idx="13">
                  <c:v>21567</c:v>
                </c:pt>
                <c:pt idx="14">
                  <c:v>21455</c:v>
                </c:pt>
                <c:pt idx="15">
                  <c:v>18428</c:v>
                </c:pt>
                <c:pt idx="16">
                  <c:v>15728</c:v>
                </c:pt>
                <c:pt idx="17">
                  <c:v>15487</c:v>
                </c:pt>
                <c:pt idx="18">
                  <c:v>15328</c:v>
                </c:pt>
                <c:pt idx="19">
                  <c:v>12300</c:v>
                </c:pt>
                <c:pt idx="20">
                  <c:v>232560.22970000003</c:v>
                </c:pt>
              </c:numCache>
            </c:numRef>
          </c:val>
          <c:extLst>
            <c:ext xmlns:c15="http://schemas.microsoft.com/office/drawing/2012/chart" uri="{02D57815-91ED-43cb-92C2-25804820EDAC}">
              <c15:datalabelsRange>
                <c15:f>'HIV Pop_10-19'!$D$41:$D$61</c15:f>
                <c15:dlblRangeCache>
                  <c:ptCount val="21"/>
                  <c:pt idx="0">
                    <c:v> 370,000 </c:v>
                  </c:pt>
                  <c:pt idx="2">
                    <c:v> 87,000 </c:v>
                  </c:pt>
                  <c:pt idx="3">
                    <c:v> 77,000 </c:v>
                  </c:pt>
                  <c:pt idx="4">
                    <c:v> 56,000 </c:v>
                  </c:pt>
                  <c:pt idx="5">
                    <c:v> 51,000 </c:v>
                  </c:pt>
                  <c:pt idx="6">
                    <c:v> 47,000 </c:v>
                  </c:pt>
                  <c:pt idx="7">
                    <c:v> 37,000 </c:v>
                  </c:pt>
                  <c:pt idx="8">
                    <c:v> 33,000 </c:v>
                  </c:pt>
                  <c:pt idx="9">
                    <c:v> 32,000 </c:v>
                  </c:pt>
                  <c:pt idx="11">
                    <c:v> 23,000 </c:v>
                  </c:pt>
                  <c:pt idx="12">
                    <c:v> 23,000 </c:v>
                  </c:pt>
                  <c:pt idx="14">
                    <c:v> 21,000 </c:v>
                  </c:pt>
                  <c:pt idx="15">
                    <c:v> 18,000 </c:v>
                  </c:pt>
                  <c:pt idx="16">
                    <c:v> 16,000 </c:v>
                  </c:pt>
                  <c:pt idx="17">
                    <c:v> 15,000 </c:v>
                  </c:pt>
                  <c:pt idx="18">
                    <c:v> 15,000 </c:v>
                  </c:pt>
                  <c:pt idx="19">
                    <c:v> 12,000 </c:v>
                  </c:pt>
                  <c:pt idx="20">
                    <c:v> 230,000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02BB3765-7A6A-47E9-B3EA-0B7E6D66D55B}" type="CELLRANGE">
                      <a:rPr lang="en-US"/>
                      <a:pPr/>
                      <a:t>[CELLRANGE]</a:t>
                    </a:fld>
                    <a:r>
                      <a:rPr lang="en-US" baseline="0"/>
                      <a:t> </a:t>
                    </a:r>
                    <a:fld id="{72BFC437-86EA-4BBC-86CE-80D2FE64C2FC}" type="CATEGORYNAME">
                      <a:rPr lang="en-US" baseline="0"/>
                      <a:pPr/>
                      <a:t>[CATEGORY NAME]</a:t>
                    </a:fld>
                    <a:r>
                      <a:rPr lang="en-US" baseline="0"/>
                      <a:t> </a:t>
                    </a:r>
                    <a:fld id="{10865526-AFEF-4AC9-9D4C-58322A42658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0E0FCF7C-4B11-4539-B6AC-A4A143B9E8C2}" type="CELLRANGE">
                      <a:rPr lang="en-US"/>
                      <a:pPr/>
                      <a:t>[CELLRANGE]</a:t>
                    </a:fld>
                    <a:r>
                      <a:rPr lang="en-US" baseline="0"/>
                      <a:t> </a:t>
                    </a:r>
                    <a:fld id="{E377D02C-4399-4A0C-937F-C5C41B380E4F}" type="CATEGORYNAME">
                      <a:rPr lang="en-US" baseline="0"/>
                      <a:pPr/>
                      <a:t>[CATEGORY NAME]</a:t>
                    </a:fld>
                    <a:r>
                      <a:rPr lang="en-US" baseline="0"/>
                      <a:t> </a:t>
                    </a:r>
                    <a:fld id="{A9005726-D553-4597-BD3A-700F9775F62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DE1BA209-A5B3-4AC3-9659-2D488281731C}" type="CELLRANGE">
                      <a:rPr lang="en-US"/>
                      <a:pPr/>
                      <a:t>[CELLRANGE]</a:t>
                    </a:fld>
                    <a:r>
                      <a:rPr lang="en-US" baseline="0"/>
                      <a:t> </a:t>
                    </a:r>
                    <a:fld id="{485AE962-CB08-42B5-87B4-B77A46F7D15B}" type="CATEGORYNAME">
                      <a:rPr lang="en-US" baseline="0"/>
                      <a:pPr/>
                      <a:t>[CATEGORY NAME]</a:t>
                    </a:fld>
                    <a:r>
                      <a:rPr lang="en-US" baseline="0"/>
                      <a:t> </a:t>
                    </a:r>
                    <a:fld id="{40BAF37F-4279-4423-B154-2CF65EBE00E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1.8988661275611468E-2"/>
                  <c:y val="4.0982701716427095E-2"/>
                </c:manualLayout>
              </c:layout>
              <c:tx>
                <c:rich>
                  <a:bodyPr/>
                  <a:lstStyle/>
                  <a:p>
                    <a:fld id="{454F8ADD-BD20-4A1F-8B6F-0DAF199CB664}" type="CELLRANGE">
                      <a:rPr lang="en-US" baseline="0"/>
                      <a:pPr/>
                      <a:t>[CELLRANGE]</a:t>
                    </a:fld>
                    <a:r>
                      <a:rPr lang="en-US" baseline="0"/>
                      <a:t> </a:t>
                    </a:r>
                    <a:fld id="{1901D831-E2CE-41AD-A78E-56D11D21E8AD}" type="CATEGORYNAME">
                      <a:rPr lang="en-US" baseline="0"/>
                      <a:pPr/>
                      <a:t>[CATEGORY NAME]</a:t>
                    </a:fld>
                    <a:r>
                      <a:rPr lang="en-US" baseline="0"/>
                      <a:t> </a:t>
                    </a:r>
                    <a:fld id="{A7AEBCC1-6882-44D0-80C3-414613D896D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manualLayout>
                  <c:x val="-4.4771802948983558E-2"/>
                  <c:y val="1.2394779621000522E-2"/>
                </c:manualLayout>
              </c:layout>
              <c:tx>
                <c:rich>
                  <a:bodyPr/>
                  <a:lstStyle/>
                  <a:p>
                    <a:fld id="{F5F76AF0-7854-4161-90AC-AB39A6F00237}" type="CELLRANGE">
                      <a:rPr lang="en-US" baseline="0"/>
                      <a:pPr/>
                      <a:t>[CELLRANGE]</a:t>
                    </a:fld>
                    <a:r>
                      <a:rPr lang="en-US" baseline="0"/>
                      <a:t> </a:t>
                    </a:r>
                    <a:fld id="{CD808802-A34D-4704-9844-11D81CBD988C}" type="CATEGORYNAME">
                      <a:rPr lang="en-US" baseline="0"/>
                      <a:pPr/>
                      <a:t>[CATEGORY NAME]</a:t>
                    </a:fld>
                    <a:r>
                      <a:rPr lang="en-US" baseline="0"/>
                      <a:t> </a:t>
                    </a:r>
                    <a:fld id="{4D2139B6-050E-43CF-9D46-826CBD3262A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manualLayout>
                  <c:x val="9.5766502941622041E-3"/>
                  <c:y val="-3.7167818871727827E-2"/>
                </c:manualLayout>
              </c:layout>
              <c:tx>
                <c:rich>
                  <a:bodyPr/>
                  <a:lstStyle/>
                  <a:p>
                    <a:r>
                      <a:rPr lang="en-US" baseline="0"/>
                      <a:t> </a:t>
                    </a:r>
                    <a:fld id="{B806CCE9-4D47-411F-9C3C-400CEF273091}" type="CATEGORYNAME">
                      <a:rPr lang="en-US" baseline="0"/>
                      <a:pPr/>
                      <a:t>[CATEGORY NAME]</a:t>
                    </a:fld>
                    <a:r>
                      <a:rPr lang="en-US" baseline="0"/>
                      <a:t> </a:t>
                    </a:r>
                    <a:fld id="{5D6BB9DD-1DEC-400C-81A5-CAA94E4DB4D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r>
                      <a:rPr lang="en-US" baseline="0"/>
                      <a:t> </a:t>
                    </a:r>
                    <a:fld id="{63E6AC27-90F5-4A4E-82A4-B7724B0C6B0B}" type="CATEGORYNAME">
                      <a:rPr lang="en-US" baseline="0"/>
                      <a:pPr/>
                      <a:t>[CATEGORY NAME]</a:t>
                    </a:fld>
                    <a:r>
                      <a:rPr lang="en-US" baseline="0"/>
                      <a:t> </a:t>
                    </a:r>
                    <a:fld id="{0298BDF6-AA7A-4AB3-A1D9-6DDEC587D82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7"/>
              <c:layout>
                <c:manualLayout>
                  <c:x val="0.20509894417668548"/>
                  <c:y val="1.3212441992829706E-2"/>
                </c:manualLayout>
              </c:layout>
              <c:tx>
                <c:rich>
                  <a:bodyPr/>
                  <a:lstStyle/>
                  <a:p>
                    <a:fld id="{E3A2F4B8-CBF7-41CE-AE8A-37E277E31424}" type="CELLRANGE">
                      <a:rPr lang="en-US" baseline="0"/>
                      <a:pPr/>
                      <a:t>[CELLRANGE]</a:t>
                    </a:fld>
                    <a:r>
                      <a:rPr lang="en-US" baseline="0"/>
                      <a:t> </a:t>
                    </a:r>
                    <a:fld id="{05887D33-8ACF-4234-99AA-72E04908AD66}" type="CATEGORYNAME">
                      <a:rPr lang="en-US" baseline="0"/>
                      <a:pPr/>
                      <a:t>[CATEGORY NAME]</a:t>
                    </a:fld>
                    <a:r>
                      <a:rPr lang="en-US" baseline="0"/>
                      <a:t> </a:t>
                    </a:r>
                    <a:fld id="{143F7B04-F95A-401A-9432-54405D4AF62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Pop_10-19_All 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Pop_10-19_All Regions'!$B$40:$B$47</c:f>
              <c:numCache>
                <c:formatCode>General</c:formatCode>
                <c:ptCount val="8"/>
                <c:pt idx="0">
                  <c:v>1083546</c:v>
                </c:pt>
                <c:pt idx="1">
                  <c:v>329550</c:v>
                </c:pt>
                <c:pt idx="2">
                  <c:v>131800.14939999999</c:v>
                </c:pt>
                <c:pt idx="3">
                  <c:v>89731.438200000004</c:v>
                </c:pt>
                <c:pt idx="4">
                  <c:v>73754.907399999996</c:v>
                </c:pt>
                <c:pt idx="5">
                  <c:v>35566.311699999998</c:v>
                </c:pt>
                <c:pt idx="6">
                  <c:v>16488.7487</c:v>
                </c:pt>
                <c:pt idx="7">
                  <c:v>8739</c:v>
                </c:pt>
              </c:numCache>
            </c:numRef>
          </c:val>
          <c:extLst>
            <c:ext xmlns:c15="http://schemas.microsoft.com/office/drawing/2012/chart" uri="{02D57815-91ED-43cb-92C2-25804820EDAC}">
              <c15:datalabelsRange>
                <c15:f>'HIV Pop_10-19_All Regions'!$C$40:$C$47</c15:f>
                <c15:dlblRangeCache>
                  <c:ptCount val="8"/>
                  <c:pt idx="0">
                    <c:v> 1,100,000 </c:v>
                  </c:pt>
                  <c:pt idx="1">
                    <c:v> 330,000 </c:v>
                  </c:pt>
                  <c:pt idx="2">
                    <c:v> 130,000 </c:v>
                  </c:pt>
                  <c:pt idx="3">
                    <c:v> 90,000 </c:v>
                  </c:pt>
                  <c:pt idx="4">
                    <c:v> 74,000 </c:v>
                  </c:pt>
                  <c:pt idx="5">
                    <c:v> 36,000 </c:v>
                  </c:pt>
                  <c:pt idx="6">
                    <c:v> 16,000 </c:v>
                  </c:pt>
                  <c:pt idx="7">
                    <c:v> 8,700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Eastern and Southern Africa</a:t>
            </a:r>
            <a:r>
              <a:rPr lang="en-US" sz="1600"/>
              <a:t>, 2015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442136998075035"/>
          <c:y val="0.31777889763779527"/>
          <c:w val="0.61513944555353905"/>
          <c:h val="0.66083555555555573"/>
        </c:manualLayout>
      </c:layout>
      <c:pieChart>
        <c:varyColors val="1"/>
        <c:ser>
          <c:idx val="0"/>
          <c:order val="0"/>
          <c:tx>
            <c:strRef>
              <c:f>'HIV Pop_10-19_ESAR'!$B$39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D0D9947-B99F-4D0F-B62A-CBA42F408D70}" type="CELLRANGE">
                      <a:rPr lang="en-US"/>
                      <a:pPr/>
                      <a:t>[CELLRANGE]</a:t>
                    </a:fld>
                    <a:r>
                      <a:rPr lang="en-US" baseline="0"/>
                      <a:t>
</a:t>
                    </a:r>
                    <a:fld id="{F38CC75D-AFF3-4F96-9D41-7650BE8A6663}" type="CATEGORYNAME">
                      <a:rPr lang="en-US" baseline="0"/>
                      <a:pPr/>
                      <a:t>[CATEGORY NAME]</a:t>
                    </a:fld>
                    <a:r>
                      <a:rPr lang="en-US" baseline="0"/>
                      <a:t>
</a:t>
                    </a:r>
                    <a:fld id="{54B9C1A4-F269-4BCF-9C1A-E5A7D54A60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9BFAE574-079F-4C15-970C-CC8CDCCEBB13}" type="CELLRANGE">
                      <a:rPr lang="en-US"/>
                      <a:pPr/>
                      <a:t>[CELLRANGE]</a:t>
                    </a:fld>
                    <a:r>
                      <a:rPr lang="en-US" baseline="0"/>
                      <a:t>
</a:t>
                    </a:r>
                    <a:fld id="{F455A754-63F7-4611-BA74-C8AC83D2AEBA}" type="CATEGORYNAME">
                      <a:rPr lang="en-US" baseline="0"/>
                      <a:pPr/>
                      <a:t>[CATEGORY NAME]</a:t>
                    </a:fld>
                    <a:r>
                      <a:rPr lang="en-US" baseline="0"/>
                      <a:t>
</a:t>
                    </a:r>
                    <a:fld id="{3A11FFF7-B085-4B53-94B1-18C06DFE2FD9}"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CF64132B-279C-4686-997B-9289A7E64C9B}" type="CELLRANGE">
                      <a:rPr lang="en-US"/>
                      <a:pPr/>
                      <a:t>[CELLRANGE]</a:t>
                    </a:fld>
                    <a:r>
                      <a:rPr lang="en-US" baseline="0"/>
                      <a:t>
</a:t>
                    </a:r>
                    <a:fld id="{3FF266D4-0596-4F2D-94CD-DFE1EDAAD2BC}" type="CATEGORYNAME">
                      <a:rPr lang="en-US" baseline="0"/>
                      <a:pPr/>
                      <a:t>[CATEGORY NAME]</a:t>
                    </a:fld>
                    <a:r>
                      <a:rPr lang="en-US" baseline="0"/>
                      <a:t>
</a:t>
                    </a:r>
                    <a:fld id="{8B3691B9-FCD6-4BA3-8B5D-60CA7F967B6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tx>
                <c:rich>
                  <a:bodyPr/>
                  <a:lstStyle/>
                  <a:p>
                    <a:fld id="{03CF05AD-D00F-4A5D-91F9-D035D2472390}" type="CELLRANGE">
                      <a:rPr lang="en-US"/>
                      <a:pPr/>
                      <a:t>[CELLRANGE]</a:t>
                    </a:fld>
                    <a:r>
                      <a:rPr lang="en-US" baseline="0"/>
                      <a:t>
</a:t>
                    </a:r>
                    <a:fld id="{48021251-CE67-408D-A86E-C5DECAB75248}" type="CATEGORYNAME">
                      <a:rPr lang="en-US" baseline="0"/>
                      <a:pPr/>
                      <a:t>[CATEGORY NAME]</a:t>
                    </a:fld>
                    <a:r>
                      <a:rPr lang="en-US" baseline="0"/>
                      <a:t>
</a:t>
                    </a:r>
                    <a:fld id="{374EB192-AD75-4F94-84FA-8F54A48A2E8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4"/>
              <c:layout/>
              <c:tx>
                <c:rich>
                  <a:bodyPr/>
                  <a:lstStyle/>
                  <a:p>
                    <a:fld id="{D5B136D7-C57C-42BF-96A2-754ECB464D6D}" type="CELLRANGE">
                      <a:rPr lang="en-US"/>
                      <a:pPr/>
                      <a:t>[CELLRANGE]</a:t>
                    </a:fld>
                    <a:r>
                      <a:rPr lang="en-US" baseline="0"/>
                      <a:t>
</a:t>
                    </a:r>
                    <a:fld id="{4656271B-4841-4EFD-A6EB-A318EACC6D82}" type="CATEGORYNAME">
                      <a:rPr lang="en-US" baseline="0"/>
                      <a:pPr/>
                      <a:t>[CATEGORY NAME]</a:t>
                    </a:fld>
                    <a:r>
                      <a:rPr lang="en-US" baseline="0"/>
                      <a:t>
</a:t>
                    </a:r>
                    <a:fld id="{E9F286E9-E8BC-47F9-A057-3D2783BAF07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tx>
                <c:rich>
                  <a:bodyPr/>
                  <a:lstStyle/>
                  <a:p>
                    <a:fld id="{339800E5-8F65-4BBD-9E2B-39D631E8A5E2}" type="CELLRANGE">
                      <a:rPr lang="en-US"/>
                      <a:pPr/>
                      <a:t>[CELLRANGE]</a:t>
                    </a:fld>
                    <a:r>
                      <a:rPr lang="en-US" baseline="0"/>
                      <a:t>
</a:t>
                    </a:r>
                    <a:fld id="{DAFA73EF-3B30-48E3-A005-9BB7538158C6}" type="CATEGORYNAME">
                      <a:rPr lang="en-US" baseline="0"/>
                      <a:pPr/>
                      <a:t>[CATEGORY NAME]</a:t>
                    </a:fld>
                    <a:r>
                      <a:rPr lang="en-US" baseline="0"/>
                      <a:t>
</a:t>
                    </a:r>
                    <a:fld id="{1E40C25E-A266-4365-A700-5ED843DA755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tx>
                <c:rich>
                  <a:bodyPr/>
                  <a:lstStyle/>
                  <a:p>
                    <a:fld id="{3F6463CD-DB13-44D5-B0FE-B2155F3C5A2B}" type="CELLRANGE">
                      <a:rPr lang="en-US"/>
                      <a:pPr/>
                      <a:t>[CELLRANGE]</a:t>
                    </a:fld>
                    <a:r>
                      <a:rPr lang="en-US" baseline="0"/>
                      <a:t>
</a:t>
                    </a:r>
                    <a:fld id="{AF8AC9F7-A9DA-49B6-A4A7-59C4F5CD3964}" type="CATEGORYNAME">
                      <a:rPr lang="en-US" baseline="0"/>
                      <a:pPr/>
                      <a:t>[CATEGORY NAME]</a:t>
                    </a:fld>
                    <a:r>
                      <a:rPr lang="en-US" baseline="0"/>
                      <a:t>
</a:t>
                    </a:r>
                    <a:fld id="{69305AD0-9EC7-4341-AEAE-1A265863818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tx>
                <c:rich>
                  <a:bodyPr/>
                  <a:lstStyle/>
                  <a:p>
                    <a:fld id="{204ABEF8-398B-4896-85A1-BD9398BC3508}" type="CELLRANGE">
                      <a:rPr lang="en-US"/>
                      <a:pPr/>
                      <a:t>[CELLRANGE]</a:t>
                    </a:fld>
                    <a:r>
                      <a:rPr lang="en-US" baseline="0"/>
                      <a:t>
</a:t>
                    </a:r>
                    <a:fld id="{74BA0B70-305D-4EEF-A7F9-693C7E1C70B4}" type="CATEGORYNAME">
                      <a:rPr lang="en-US" baseline="0"/>
                      <a:pPr/>
                      <a:t>[CATEGORY NAME]</a:t>
                    </a:fld>
                    <a:r>
                      <a:rPr lang="en-US" baseline="0"/>
                      <a:t>
</a:t>
                    </a:r>
                    <a:fld id="{8E731A2E-3F9E-467E-8D10-3398A7BFCBFD}"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8"/>
              <c:layout/>
              <c:tx>
                <c:rich>
                  <a:bodyPr/>
                  <a:lstStyle/>
                  <a:p>
                    <a:fld id="{656CC048-97E2-4BC1-9F7C-727FF281D495}" type="CELLRANGE">
                      <a:rPr lang="en-US"/>
                      <a:pPr/>
                      <a:t>[CELLRANGE]</a:t>
                    </a:fld>
                    <a:r>
                      <a:rPr lang="en-US" baseline="0"/>
                      <a:t>
</a:t>
                    </a:r>
                    <a:fld id="{DB4499EF-EF7D-48D0-8517-22EAE79ABD77}" type="CATEGORYNAME">
                      <a:rPr lang="en-US" baseline="0"/>
                      <a:pPr/>
                      <a:t>[CATEGORY NAME]</a:t>
                    </a:fld>
                    <a:r>
                      <a:rPr lang="en-US" baseline="0"/>
                      <a:t>
</a:t>
                    </a:r>
                    <a:fld id="{6256A9DE-F67B-4045-AFC1-B5A7DE6A636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9"/>
              <c:layout/>
              <c:tx>
                <c:rich>
                  <a:bodyPr/>
                  <a:lstStyle/>
                  <a:p>
                    <a:fld id="{E1877E6B-FC13-458A-89B6-D339ACF94A6A}" type="CELLRANGE">
                      <a:rPr lang="en-US"/>
                      <a:pPr/>
                      <a:t>[CELLRANGE]</a:t>
                    </a:fld>
                    <a:r>
                      <a:rPr lang="en-US" baseline="0"/>
                      <a:t>
</a:t>
                    </a:r>
                    <a:fld id="{F2C8B426-55BC-4FA1-9967-D905B21B8982}" type="CATEGORYNAME">
                      <a:rPr lang="en-US" baseline="0"/>
                      <a:pPr/>
                      <a:t>[CATEGORY NAME]</a:t>
                    </a:fld>
                    <a:r>
                      <a:rPr lang="en-US" baseline="0"/>
                      <a:t>
</a:t>
                    </a:r>
                    <a:fld id="{0C8C52C3-114D-4B0D-8767-291B5DD70C5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manualLayout>
                  <c:x val="-0.11703098693075405"/>
                  <c:y val="-2.9875905511811025E-2"/>
                </c:manualLayout>
              </c:layout>
              <c:tx>
                <c:rich>
                  <a:bodyPr/>
                  <a:lstStyle/>
                  <a:p>
                    <a:fld id="{CABD7A3B-8819-404C-B062-395C18311AD8}" type="CELLRANGE">
                      <a:rPr lang="en-US" baseline="0"/>
                      <a:pPr/>
                      <a:t>[CELLRANGE]</a:t>
                    </a:fld>
                    <a:r>
                      <a:rPr lang="en-US" baseline="0"/>
                      <a:t>
</a:t>
                    </a:r>
                    <a:fld id="{4603BACE-BA6B-4547-8A6E-449343A1FEF8}" type="CATEGORYNAME">
                      <a:rPr lang="en-US" baseline="0"/>
                      <a:pPr/>
                      <a:t>[CATEGORY NAME]</a:t>
                    </a:fld>
                    <a:r>
                      <a:rPr lang="en-US" baseline="0"/>
                      <a:t>
</a:t>
                    </a:r>
                    <a:fld id="{0080F96D-0F9C-4A1E-82B9-9A86F31F33AB}"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1"/>
              <c:layout/>
              <c:tx>
                <c:rich>
                  <a:bodyPr/>
                  <a:lstStyle/>
                  <a:p>
                    <a:fld id="{9A6ED06B-9477-4649-A495-267ADDC7ED65}" type="CELLRANGE">
                      <a:rPr lang="en-US"/>
                      <a:pPr/>
                      <a:t>[CELLRANGE]</a:t>
                    </a:fld>
                    <a:r>
                      <a:rPr lang="en-US" baseline="0"/>
                      <a:t>
</a:t>
                    </a:r>
                    <a:fld id="{8E1504C4-23E8-48C2-BDF1-47DA62053164}" type="CATEGORYNAME">
                      <a:rPr lang="en-US" baseline="0"/>
                      <a:pPr/>
                      <a:t>[CATEGORY NAME]</a:t>
                    </a:fld>
                    <a:r>
                      <a:rPr lang="en-US" baseline="0"/>
                      <a:t>
</a:t>
                    </a:r>
                    <a:fld id="{70EB4E38-6505-4B7F-814C-9939537EDF4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7569CBFE-A949-433E-8084-2ED37DEA38FC}" type="CELLRANGE">
                      <a:rPr lang="en-US"/>
                      <a:pPr/>
                      <a:t>[CELLRANGE]</a:t>
                    </a:fld>
                    <a:r>
                      <a:rPr lang="en-US" baseline="0"/>
                      <a:t>
</a:t>
                    </a:r>
                    <a:fld id="{5484BFE2-1F44-465E-83D0-29C4C8FBFAF3}" type="CATEGORYNAME">
                      <a:rPr lang="en-US" baseline="0"/>
                      <a:pPr/>
                      <a:t>[CATEGORY NAME]</a:t>
                    </a:fld>
                    <a:r>
                      <a:rPr lang="en-US" baseline="0"/>
                      <a:t>
</a:t>
                    </a:r>
                    <a:fld id="{0014E769-00F1-4B23-8874-442A387CB47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6379B35D-E573-4B65-B70B-4CBC0122A724}" type="CELLRANGE">
                      <a:rPr lang="en-US"/>
                      <a:pPr/>
                      <a:t>[CELLRANGE]</a:t>
                    </a:fld>
                    <a:r>
                      <a:rPr lang="en-US" baseline="0"/>
                      <a:t>
</a:t>
                    </a:r>
                    <a:fld id="{B4A0A4B9-3F10-436A-9BD3-FA375813B7FD}" type="CATEGORYNAME">
                      <a:rPr lang="en-US" baseline="0"/>
                      <a:pPr/>
                      <a:t>[CATEGORY NAME]</a:t>
                    </a:fld>
                    <a:r>
                      <a:rPr lang="en-US" baseline="0"/>
                      <a:t>
</a:t>
                    </a:r>
                    <a:fld id="{CB8563EA-6E1C-44AE-99C6-E3391E5515F8}"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9720C891-9BEA-44C6-ABDD-DF537B369C14}" type="CELLRANGE">
                      <a:rPr lang="en-US"/>
                      <a:pPr/>
                      <a:t>[CELLRANGE]</a:t>
                    </a:fld>
                    <a:r>
                      <a:rPr lang="en-US" baseline="0"/>
                      <a:t>
</a:t>
                    </a:r>
                    <a:fld id="{6C75289A-59F4-402F-BCE2-C9A389853D63}" type="CATEGORYNAME">
                      <a:rPr lang="en-US" baseline="0"/>
                      <a:pPr/>
                      <a:t>[CATEGORY NAME]</a:t>
                    </a:fld>
                    <a:r>
                      <a:rPr lang="en-US" baseline="0"/>
                      <a:t>
</a:t>
                    </a:r>
                    <a:fld id="{59F01408-D984-4BB3-AB72-20886533CF44}"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FACDB431-AFE2-472E-8D47-D2D88027063C}" type="CELLRANGE">
                      <a:rPr lang="en-US"/>
                      <a:pPr/>
                      <a:t>[CELLRANGE]</a:t>
                    </a:fld>
                    <a:r>
                      <a:rPr lang="en-US" baseline="0"/>
                      <a:t>
</a:t>
                    </a:r>
                    <a:fld id="{7FC45A27-DC4C-46DB-995F-4459CC368BF2}" type="CATEGORYNAME">
                      <a:rPr lang="en-US" baseline="0"/>
                      <a:pPr/>
                      <a:t>[CATEGORY NAME]</a:t>
                    </a:fld>
                    <a:r>
                      <a:rPr lang="en-US" baseline="0"/>
                      <a:t>
</a:t>
                    </a:r>
                    <a:fld id="{E2F9332E-46BB-4275-8EB0-FFB9978BB2E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0DB5C555-D9DE-4993-813A-5501E6810C26}" type="CELLRANGE">
                      <a:rPr lang="en-US"/>
                      <a:pPr/>
                      <a:t>[CELLRANGE]</a:t>
                    </a:fld>
                    <a:r>
                      <a:rPr lang="en-US" baseline="0"/>
                      <a:t>
</a:t>
                    </a:r>
                    <a:fld id="{4A42C16F-CA8C-4D6F-8BA7-16CD3123FAAE}" type="CATEGORYNAME">
                      <a:rPr lang="en-US" baseline="0"/>
                      <a:pPr/>
                      <a:t>[CATEGORY NAME]</a:t>
                    </a:fld>
                    <a:r>
                      <a:rPr lang="en-US" baseline="0"/>
                      <a:t>
</a:t>
                    </a:r>
                    <a:fld id="{0DECBEFB-A87E-45D9-BA14-7325418233D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7"/>
              <c:layout>
                <c:manualLayout>
                  <c:x val="0.14628671396920864"/>
                  <c:y val="-7.2829536307961504E-2"/>
                </c:manualLayout>
              </c:layout>
              <c:tx>
                <c:rich>
                  <a:bodyPr/>
                  <a:lstStyle/>
                  <a:p>
                    <a:fld id="{A6003D09-6007-4A4F-A80A-ACD4E84D76BF}" type="CELLRANGE">
                      <a:rPr lang="en-US"/>
                      <a:pPr/>
                      <a:t>[CELLRANGE]</a:t>
                    </a:fld>
                    <a:r>
                      <a:rPr lang="en-US" baseline="0"/>
                      <a:t>
</a:t>
                    </a:r>
                    <a:fld id="{226F481F-0D05-4992-9452-ADB70CA39AB7}"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8"/>
              <c:layout>
                <c:manualLayout>
                  <c:x val="0.25400847411579414"/>
                  <c:y val="-6.9119160104986879E-2"/>
                </c:manualLayout>
              </c:layout>
              <c:tx>
                <c:rich>
                  <a:bodyPr/>
                  <a:lstStyle/>
                  <a:p>
                    <a:fld id="{E70733BC-D895-43AF-B619-8271A7939487}" type="CELLRANGE">
                      <a:rPr lang="en-US"/>
                      <a:pPr/>
                      <a:t>[CELLRANGE]</a:t>
                    </a:fld>
                    <a:r>
                      <a:rPr lang="en-US" baseline="0"/>
                      <a:t>
</a:t>
                    </a:r>
                    <a:fld id="{B10066C2-78A3-447A-BB1B-398CD524532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9"/>
              <c:layout>
                <c:manualLayout>
                  <c:x val="0.218212586239315"/>
                  <c:y val="-4.208993875765529E-3"/>
                </c:manualLayout>
              </c:layout>
              <c:tx>
                <c:rich>
                  <a:bodyPr/>
                  <a:lstStyle/>
                  <a:p>
                    <a:fld id="{C951324A-11D2-4AA2-B2FA-33428B839FBB}" type="CELLRANGE">
                      <a:rPr lang="en-US"/>
                      <a:pPr/>
                      <a:t>[CELLRANGE]</a:t>
                    </a:fld>
                    <a:r>
                      <a:rPr lang="en-US" baseline="0"/>
                      <a:t>
</a:t>
                    </a:r>
                    <a:fld id="{34CDEF12-F86B-4FAB-8549-0F30B3B2A683}"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manualLayout>
                  <c:x val="0.19671261536200282"/>
                  <c:y val="4.646005249343832E-2"/>
                </c:manualLayout>
              </c:layout>
              <c:tx>
                <c:rich>
                  <a:bodyPr/>
                  <a:lstStyle/>
                  <a:p>
                    <a:fld id="{42B1F90E-70C6-4CA7-A586-0D11C04000CB}" type="CELLRANGE">
                      <a:rPr lang="en-US"/>
                      <a:pPr/>
                      <a:t>[CELLRANGE]</a:t>
                    </a:fld>
                    <a:r>
                      <a:rPr lang="en-US" baseline="0"/>
                      <a:t>
</a:t>
                    </a:r>
                    <a:fld id="{327E9F0E-623E-4D17-823B-CDEAEE17B76E}"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Pop_10-19_ESAR'!$A$40:$A$60</c:f>
              <c:strCache>
                <c:ptCount val="21"/>
                <c:pt idx="0">
                  <c:v>South Africa</c:v>
                </c:pt>
                <c:pt idx="1">
                  <c:v>Kenya</c:v>
                </c:pt>
                <c:pt idx="2">
                  <c:v>United Republic of Tanzania</c:v>
                </c:pt>
                <c:pt idx="3">
                  <c:v>Uganda</c:v>
                </c:pt>
                <c:pt idx="4">
                  <c:v>Zimbabwe</c:v>
                </c:pt>
                <c:pt idx="5">
                  <c:v>Ethiopia</c:v>
                </c:pt>
                <c:pt idx="6">
                  <c:v>Zambia</c:v>
                </c:pt>
                <c:pt idx="7">
                  <c:v>Mozambique</c:v>
                </c:pt>
                <c:pt idx="8">
                  <c:v>Malawi</c:v>
                </c:pt>
                <c:pt idx="9">
                  <c:v>Angola</c:v>
                </c:pt>
                <c:pt idx="10">
                  <c:v>Botswana</c:v>
                </c:pt>
                <c:pt idx="11">
                  <c:v>Rwanda</c:v>
                </c:pt>
                <c:pt idx="12">
                  <c:v>Lesotho</c:v>
                </c:pt>
                <c:pt idx="13">
                  <c:v>Swaziland</c:v>
                </c:pt>
                <c:pt idx="14">
                  <c:v>South Sudan</c:v>
                </c:pt>
                <c:pt idx="15">
                  <c:v>Namibia</c:v>
                </c:pt>
                <c:pt idx="16">
                  <c:v>Burundi</c:v>
                </c:pt>
                <c:pt idx="17">
                  <c:v>Madagascar</c:v>
                </c:pt>
                <c:pt idx="18">
                  <c:v>Somalia</c:v>
                </c:pt>
                <c:pt idx="19">
                  <c:v>Eritrea</c:v>
                </c:pt>
                <c:pt idx="20">
                  <c:v>Mauritius</c:v>
                </c:pt>
              </c:strCache>
            </c:strRef>
          </c:cat>
          <c:val>
            <c:numRef>
              <c:f>'HIV Pop_10-19_ESAR'!$B$40:$B$60</c:f>
              <c:numCache>
                <c:formatCode>General</c:formatCode>
                <c:ptCount val="21"/>
                <c:pt idx="0">
                  <c:v>349853</c:v>
                </c:pt>
                <c:pt idx="1">
                  <c:v>133458</c:v>
                </c:pt>
                <c:pt idx="2">
                  <c:v>80557</c:v>
                </c:pt>
                <c:pt idx="3">
                  <c:v>78676</c:v>
                </c:pt>
                <c:pt idx="4">
                  <c:v>73613</c:v>
                </c:pt>
                <c:pt idx="5">
                  <c:v>72897</c:v>
                </c:pt>
                <c:pt idx="6">
                  <c:v>68269</c:v>
                </c:pt>
                <c:pt idx="7">
                  <c:v>67729</c:v>
                </c:pt>
                <c:pt idx="8">
                  <c:v>61876</c:v>
                </c:pt>
                <c:pt idx="9">
                  <c:v>14582</c:v>
                </c:pt>
                <c:pt idx="10">
                  <c:v>13247</c:v>
                </c:pt>
                <c:pt idx="11">
                  <c:v>12800</c:v>
                </c:pt>
                <c:pt idx="12">
                  <c:v>12349</c:v>
                </c:pt>
                <c:pt idx="13">
                  <c:v>11250</c:v>
                </c:pt>
                <c:pt idx="14">
                  <c:v>8620</c:v>
                </c:pt>
                <c:pt idx="15">
                  <c:v>8493</c:v>
                </c:pt>
                <c:pt idx="16">
                  <c:v>7019</c:v>
                </c:pt>
                <c:pt idx="17">
                  <c:v>5396</c:v>
                </c:pt>
                <c:pt idx="18">
                  <c:v>1676</c:v>
                </c:pt>
                <c:pt idx="19">
                  <c:v>1071</c:v>
                </c:pt>
                <c:pt idx="20">
                  <c:v>115</c:v>
                </c:pt>
              </c:numCache>
            </c:numRef>
          </c:val>
          <c:extLst>
            <c:ext xmlns:c15="http://schemas.microsoft.com/office/drawing/2012/chart" uri="{02D57815-91ED-43cb-92C2-25804820EDAC}">
              <c15:datalabelsRange>
                <c15:f>'HIV Pop_10-19_ESAR'!$C$40:$C$60</c15:f>
                <c15:dlblRangeCache>
                  <c:ptCount val="21"/>
                  <c:pt idx="0">
                    <c:v> 350,000 </c:v>
                  </c:pt>
                  <c:pt idx="1">
                    <c:v> 130,000 </c:v>
                  </c:pt>
                  <c:pt idx="2">
                    <c:v> 81,000 </c:v>
                  </c:pt>
                  <c:pt idx="3">
                    <c:v> 79,000 </c:v>
                  </c:pt>
                  <c:pt idx="4">
                    <c:v> 74,000 </c:v>
                  </c:pt>
                  <c:pt idx="6">
                    <c:v> 68,000 </c:v>
                  </c:pt>
                  <c:pt idx="7">
                    <c:v> 68,000 </c:v>
                  </c:pt>
                  <c:pt idx="8">
                    <c:v> 62,000 </c:v>
                  </c:pt>
                  <c:pt idx="9">
                    <c:v> 15,000 </c:v>
                  </c:pt>
                  <c:pt idx="10">
                    <c:v> 13,000 </c:v>
                  </c:pt>
                  <c:pt idx="11">
                    <c:v> 13,000 </c:v>
                  </c:pt>
                  <c:pt idx="12">
                    <c:v> 12,000 </c:v>
                  </c:pt>
                  <c:pt idx="13">
                    <c:v> 11,000 </c:v>
                  </c:pt>
                  <c:pt idx="14">
                    <c:v> 8,600 </c:v>
                  </c:pt>
                  <c:pt idx="15">
                    <c:v> 8,500 </c:v>
                  </c:pt>
                  <c:pt idx="16">
                    <c:v> 7,000 </c:v>
                  </c:pt>
                  <c:pt idx="17">
                    <c:v> 5,400 </c:v>
                  </c:pt>
                  <c:pt idx="18">
                    <c:v> 1,700 </c:v>
                  </c:pt>
                  <c:pt idx="19">
                    <c:v> 1,100 </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Infects_15-19'!$O$40</c:f>
              <c:strCache>
                <c:ptCount val="1"/>
                <c:pt idx="0">
                  <c:v>New infections by age 15-19; Male+Female</c:v>
                </c:pt>
              </c:strCache>
            </c:strRef>
          </c:tx>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00B0F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92D050"/>
              </a:solidFill>
              <a:ln w="19050">
                <a:solidFill>
                  <a:schemeClr val="lt1"/>
                </a:solidFill>
              </a:ln>
              <a:effectLst/>
            </c:spPr>
          </c:dPt>
          <c:dPt>
            <c:idx val="8"/>
            <c:bubble3D val="0"/>
            <c:spPr>
              <a:solidFill>
                <a:srgbClr val="FFFF00"/>
              </a:solidFill>
              <a:ln w="19050">
                <a:solidFill>
                  <a:schemeClr val="lt1"/>
                </a:solidFill>
              </a:ln>
              <a:effectLst/>
            </c:spPr>
          </c:dPt>
          <c:dPt>
            <c:idx val="9"/>
            <c:bubble3D val="0"/>
            <c:spPr>
              <a:solidFill>
                <a:srgbClr val="00B0F0"/>
              </a:solidFill>
              <a:ln w="19050">
                <a:solidFill>
                  <a:schemeClr val="lt1"/>
                </a:solidFill>
              </a:ln>
              <a:effectLst/>
            </c:spPr>
          </c:dPt>
          <c:dPt>
            <c:idx val="10"/>
            <c:bubble3D val="0"/>
            <c:spPr>
              <a:solidFill>
                <a:srgbClr val="66FFFF"/>
              </a:solidFill>
              <a:ln w="19050">
                <a:solidFill>
                  <a:schemeClr val="lt1"/>
                </a:solidFill>
              </a:ln>
              <a:effectLst/>
            </c:spPr>
          </c:dPt>
          <c:dPt>
            <c:idx val="11"/>
            <c:bubble3D val="0"/>
            <c:spPr>
              <a:solidFill>
                <a:srgbClr val="00B05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FF5050"/>
              </a:solidFill>
              <a:ln w="19050">
                <a:solidFill>
                  <a:schemeClr val="lt1"/>
                </a:solidFill>
              </a:ln>
              <a:effectLst/>
            </c:spPr>
          </c:dPt>
          <c:dPt>
            <c:idx val="14"/>
            <c:bubble3D val="0"/>
            <c:spPr>
              <a:solidFill>
                <a:srgbClr val="CC99FF"/>
              </a:solidFill>
              <a:ln w="19050">
                <a:solidFill>
                  <a:schemeClr val="lt1"/>
                </a:solidFill>
              </a:ln>
              <a:effectLst/>
            </c:spPr>
          </c:dPt>
          <c:dPt>
            <c:idx val="15"/>
            <c:bubble3D val="0"/>
            <c:spPr>
              <a:solidFill>
                <a:srgbClr val="0070C0"/>
              </a:solidFill>
              <a:ln w="19050">
                <a:solidFill>
                  <a:schemeClr val="lt1"/>
                </a:solidFill>
              </a:ln>
              <a:effectLst/>
            </c:spPr>
          </c:dPt>
          <c:dPt>
            <c:idx val="16"/>
            <c:bubble3D val="0"/>
            <c:spPr>
              <a:solidFill>
                <a:srgbClr val="C00000"/>
              </a:solidFill>
              <a:ln w="19050">
                <a:solidFill>
                  <a:schemeClr val="lt1"/>
                </a:solidFill>
              </a:ln>
              <a:effectLst/>
            </c:spPr>
          </c:dPt>
          <c:dPt>
            <c:idx val="17"/>
            <c:bubble3D val="0"/>
            <c:spPr>
              <a:solidFill>
                <a:srgbClr val="FF3399"/>
              </a:solidFill>
              <a:ln w="19050">
                <a:solidFill>
                  <a:schemeClr val="lt1"/>
                </a:solidFill>
              </a:ln>
              <a:effectLst/>
            </c:spPr>
          </c:dPt>
          <c:dPt>
            <c:idx val="18"/>
            <c:bubble3D val="0"/>
            <c:spPr>
              <a:solidFill>
                <a:srgbClr val="66FFFF"/>
              </a:solidFill>
              <a:ln w="19050">
                <a:solidFill>
                  <a:schemeClr val="lt1"/>
                </a:solidFill>
              </a:ln>
              <a:effectLst/>
            </c:spPr>
          </c:dPt>
          <c:dPt>
            <c:idx val="19"/>
            <c:bubble3D val="0"/>
            <c:spPr>
              <a:solidFill>
                <a:srgbClr val="00B05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EF8F723F-FCF3-4B32-8CE5-3846F558AA46}" type="CELLRANGE">
                      <a:rPr lang="en-US"/>
                      <a:pPr/>
                      <a:t>[CELLRANGE]</a:t>
                    </a:fld>
                    <a:r>
                      <a:rPr lang="en-US" baseline="0"/>
                      <a:t> </a:t>
                    </a:r>
                    <a:fld id="{2D6DFCC2-F92D-4BF9-9268-A65E8B3BCC53}" type="CATEGORYNAME">
                      <a:rPr lang="en-US" baseline="0"/>
                      <a:pPr/>
                      <a:t>[CATEGORY NAME]</a:t>
                    </a:fld>
                    <a:r>
                      <a:rPr lang="en-US" baseline="0"/>
                      <a:t> </a:t>
                    </a:r>
                    <a:fld id="{29283A8E-E324-45B6-B7A3-80E9C641F63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20B16DB4-EE85-4236-9967-7B0BBB769ABE}" type="CATEGORYNAME">
                      <a:rPr lang="en-US" baseline="0"/>
                      <a:pPr/>
                      <a:t>[CATEGORY NAME]</a:t>
                    </a:fld>
                    <a:r>
                      <a:rPr lang="en-US" baseline="0"/>
                      <a:t> </a:t>
                    </a:r>
                    <a:fld id="{D13B4584-4F81-4803-98CD-0636CC0CC6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46F92FAC-CA85-45D2-85A4-B3E3049DB5D1}" type="CELLRANGE">
                      <a:rPr lang="en-US"/>
                      <a:pPr/>
                      <a:t>[CELLRANGE]</a:t>
                    </a:fld>
                    <a:r>
                      <a:rPr lang="en-US" baseline="0"/>
                      <a:t> </a:t>
                    </a:r>
                    <a:fld id="{6652E133-343D-40EE-A877-3862D29759ED}" type="CATEGORYNAME">
                      <a:rPr lang="en-US" baseline="0"/>
                      <a:pPr/>
                      <a:t>[CATEGORY NAME]</a:t>
                    </a:fld>
                    <a:r>
                      <a:rPr lang="en-US" baseline="0"/>
                      <a:t> </a:t>
                    </a:r>
                    <a:fld id="{DCC6F2B2-DE11-45BC-B6B7-12353037B7B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7B0ACBA2-C19B-4DC8-8DD1-A5A2051FDD38}" type="CELLRANGE">
                      <a:rPr lang="en-US"/>
                      <a:pPr/>
                      <a:t>[CELLRANGE]</a:t>
                    </a:fld>
                    <a:r>
                      <a:rPr lang="en-US" baseline="0"/>
                      <a:t> </a:t>
                    </a:r>
                    <a:fld id="{BAA66E9E-E403-41ED-BA9B-E1116177C075}" type="CATEGORYNAME">
                      <a:rPr lang="en-US" baseline="0"/>
                      <a:pPr/>
                      <a:t>[CATEGORY NAME]</a:t>
                    </a:fld>
                    <a:r>
                      <a:rPr lang="en-US" baseline="0"/>
                      <a:t> </a:t>
                    </a:r>
                    <a:fld id="{2CFF91D3-7C61-4DBF-85F7-F48B7E81519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07BAB651-F710-40E9-8D32-411371CDEF4C}" type="CELLRANGE">
                      <a:rPr lang="en-US"/>
                      <a:pPr/>
                      <a:t>[CELLRANGE]</a:t>
                    </a:fld>
                    <a:r>
                      <a:rPr lang="en-US" baseline="0"/>
                      <a:t> </a:t>
                    </a:r>
                    <a:fld id="{2428C3F6-197B-4A86-B7C4-A42FD908FE40}" type="CATEGORYNAME">
                      <a:rPr lang="en-US" baseline="0"/>
                      <a:pPr/>
                      <a:t>[CATEGORY NAME]</a:t>
                    </a:fld>
                    <a:r>
                      <a:rPr lang="en-US" baseline="0"/>
                      <a:t> </a:t>
                    </a:r>
                    <a:fld id="{73644C1D-3C71-48F4-B1B2-578C7382486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6E56E749-4552-4A04-9356-F2CF95B03F59}" type="CELLRANGE">
                      <a:rPr lang="en-US"/>
                      <a:pPr/>
                      <a:t>[CELLRANGE]</a:t>
                    </a:fld>
                    <a:r>
                      <a:rPr lang="en-US" baseline="0"/>
                      <a:t> </a:t>
                    </a:r>
                    <a:fld id="{1962359C-DE0D-4C29-B503-462065C34AD1}" type="CATEGORYNAME">
                      <a:rPr lang="en-US" baseline="0"/>
                      <a:pPr/>
                      <a:t>[CATEGORY NAME]</a:t>
                    </a:fld>
                    <a:r>
                      <a:rPr lang="en-US" baseline="0"/>
                      <a:t> </a:t>
                    </a:r>
                    <a:fld id="{C1E10217-4E61-4B3C-BDAB-147FC9583A5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8F01F351-9F54-477E-92A8-9997A3B23670}" type="CELLRANGE">
                      <a:rPr lang="en-US"/>
                      <a:pPr/>
                      <a:t>[CELLRANGE]</a:t>
                    </a:fld>
                    <a:r>
                      <a:rPr lang="en-US" baseline="0"/>
                      <a:t> </a:t>
                    </a:r>
                    <a:fld id="{C89F5492-3721-4482-AEAA-BCAE607A1B72}" type="CATEGORYNAME">
                      <a:rPr lang="en-US" baseline="0"/>
                      <a:pPr/>
                      <a:t>[CATEGORY NAME]</a:t>
                    </a:fld>
                    <a:r>
                      <a:rPr lang="en-US" baseline="0"/>
                      <a:t> </a:t>
                    </a:r>
                    <a:fld id="{427308E0-0871-4FFD-8AAE-6ACEC8110AA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3BC14B23-8CB6-4976-B71F-D080EC2AF70F}" type="CELLRANGE">
                      <a:rPr lang="en-US"/>
                      <a:pPr/>
                      <a:t>[CELLRANGE]</a:t>
                    </a:fld>
                    <a:r>
                      <a:rPr lang="en-US" baseline="0"/>
                      <a:t> </a:t>
                    </a:r>
                    <a:fld id="{7182FBD8-81A6-40D8-8560-F0E2609515C2}" type="CATEGORYNAME">
                      <a:rPr lang="en-US" baseline="0"/>
                      <a:pPr/>
                      <a:t>[CATEGORY NAME]</a:t>
                    </a:fld>
                    <a:r>
                      <a:rPr lang="en-US" baseline="0"/>
                      <a:t> </a:t>
                    </a:r>
                    <a:fld id="{DB738F37-A430-43B0-92C3-9FE8A592D7B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D2C084F7-47C6-4AAC-A675-7EE0D95949B9}" type="CELLRANGE">
                      <a:rPr lang="en-US"/>
                      <a:pPr/>
                      <a:t>[CELLRANGE]</a:t>
                    </a:fld>
                    <a:r>
                      <a:rPr lang="en-US" baseline="0"/>
                      <a:t> </a:t>
                    </a:r>
                    <a:fld id="{04C27325-45AD-45D0-ACD8-054AE91E7834}" type="CATEGORYNAME">
                      <a:rPr lang="en-US" baseline="0"/>
                      <a:pPr/>
                      <a:t>[CATEGORY NAME]</a:t>
                    </a:fld>
                    <a:r>
                      <a:rPr lang="en-US" baseline="0"/>
                      <a:t> </a:t>
                    </a:r>
                    <a:fld id="{DE421205-A813-494F-A68A-BC6862F7781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5AD4D1D6-A1D1-494D-97B2-E38D576D23B4}" type="CELLRANGE">
                      <a:rPr lang="en-US"/>
                      <a:pPr/>
                      <a:t>[CELLRANGE]</a:t>
                    </a:fld>
                    <a:r>
                      <a:rPr lang="en-US" baseline="0"/>
                      <a:t> </a:t>
                    </a:r>
                    <a:fld id="{6AC33BC9-628C-4902-B5BC-82CC1DFCF901}" type="CATEGORYNAME">
                      <a:rPr lang="en-US" baseline="0"/>
                      <a:pPr/>
                      <a:t>[CATEGORY NAME]</a:t>
                    </a:fld>
                    <a:r>
                      <a:rPr lang="en-US" baseline="0"/>
                      <a:t> </a:t>
                    </a:r>
                    <a:fld id="{C7D830FA-736B-47C3-B845-5F59DA24A4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799CA806-A055-41B8-9E90-09759503B9BD}" type="CELLRANGE">
                      <a:rPr lang="en-US"/>
                      <a:pPr/>
                      <a:t>[CELLRANGE]</a:t>
                    </a:fld>
                    <a:r>
                      <a:rPr lang="en-US" baseline="0"/>
                      <a:t> </a:t>
                    </a:r>
                    <a:fld id="{9AC10D5C-6F4E-4B8D-8BB4-CF2068F015A2}" type="CATEGORYNAME">
                      <a:rPr lang="en-US" baseline="0"/>
                      <a:pPr/>
                      <a:t>[CATEGORY NAME]</a:t>
                    </a:fld>
                    <a:r>
                      <a:rPr lang="en-US" baseline="0"/>
                      <a:t> </a:t>
                    </a:r>
                    <a:fld id="{2F247552-E9E7-45DE-95F2-D74052A9D65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992CC35F-477A-4876-BDD6-A8331E458D62}" type="CELLRANGE">
                      <a:rPr lang="en-US"/>
                      <a:pPr/>
                      <a:t>[CELLRANGE]</a:t>
                    </a:fld>
                    <a:r>
                      <a:rPr lang="en-US" baseline="0"/>
                      <a:t> </a:t>
                    </a:r>
                    <a:fld id="{217A9019-3E5C-4B49-B2CD-4E27C5853DFF}" type="CATEGORYNAME">
                      <a:rPr lang="en-US" baseline="0"/>
                      <a:pPr/>
                      <a:t>[CATEGORY NAME]</a:t>
                    </a:fld>
                    <a:r>
                      <a:rPr lang="en-US" baseline="0"/>
                      <a:t> </a:t>
                    </a:r>
                    <a:fld id="{582EF4BB-DE38-4A9F-8A9C-7BCCB226BE4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E5696902-90C9-4466-B087-16942762574B}" type="CELLRANGE">
                      <a:rPr lang="en-US"/>
                      <a:pPr/>
                      <a:t>[CELLRANGE]</a:t>
                    </a:fld>
                    <a:r>
                      <a:rPr lang="en-US" baseline="0"/>
                      <a:t> </a:t>
                    </a:r>
                    <a:fld id="{A6EB286F-9395-4D8B-9FD3-2037F41C63C0}" type="CATEGORYNAME">
                      <a:rPr lang="en-US" baseline="0"/>
                      <a:pPr/>
                      <a:t>[CATEGORY NAME]</a:t>
                    </a:fld>
                    <a:r>
                      <a:rPr lang="en-US" baseline="0"/>
                      <a:t> </a:t>
                    </a:r>
                    <a:fld id="{1131C69E-D399-4545-B3CE-AE8279A3319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9FF69175-91A9-46A2-B6F3-B3179846D577}" type="CELLRANGE">
                      <a:rPr lang="en-US"/>
                      <a:pPr/>
                      <a:t>[CELLRANGE]</a:t>
                    </a:fld>
                    <a:r>
                      <a:rPr lang="en-US" baseline="0"/>
                      <a:t> </a:t>
                    </a:r>
                    <a:fld id="{1C375CDB-4929-44EE-BE01-81A9F05EA041}" type="CATEGORYNAME">
                      <a:rPr lang="en-US" baseline="0"/>
                      <a:pPr/>
                      <a:t>[CATEGORY NAME]</a:t>
                    </a:fld>
                    <a:r>
                      <a:rPr lang="en-US" baseline="0"/>
                      <a:t> </a:t>
                    </a:r>
                    <a:fld id="{F29A65C1-CC91-477D-88D8-B8301042399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5A20FA29-24F1-494C-BA5F-0525DD979340}" type="CELLRANGE">
                      <a:rPr lang="en-US"/>
                      <a:pPr/>
                      <a:t>[CELLRANGE]</a:t>
                    </a:fld>
                    <a:r>
                      <a:rPr lang="en-US" baseline="0"/>
                      <a:t> </a:t>
                    </a:r>
                    <a:fld id="{247C948A-D855-4FD1-9FED-9913017EE9F6}" type="CATEGORYNAME">
                      <a:rPr lang="en-US" baseline="0"/>
                      <a:pPr/>
                      <a:t>[CATEGORY NAME]</a:t>
                    </a:fld>
                    <a:r>
                      <a:rPr lang="en-US" baseline="0"/>
                      <a:t> </a:t>
                    </a:r>
                    <a:fld id="{483966FB-7452-4D80-8E3F-6B4E53CE6C8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087996D4-418C-425E-806F-7A1B7A57EF56}" type="CELLRANGE">
                      <a:rPr lang="en-US"/>
                      <a:pPr/>
                      <a:t>[CELLRANGE]</a:t>
                    </a:fld>
                    <a:r>
                      <a:rPr lang="en-US" baseline="0"/>
                      <a:t> </a:t>
                    </a:r>
                    <a:fld id="{C5ADBF70-F101-4058-B66B-5DEACB8A08AB}" type="CATEGORYNAME">
                      <a:rPr lang="en-US" baseline="0"/>
                      <a:pPr/>
                      <a:t>[CATEGORY NAME]</a:t>
                    </a:fld>
                    <a:r>
                      <a:rPr lang="en-US" baseline="0"/>
                      <a:t> </a:t>
                    </a:r>
                    <a:fld id="{E1F5952C-B43A-4B74-ABB2-0763AE30BD6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6"/>
              <c:layout/>
              <c:tx>
                <c:rich>
                  <a:bodyPr/>
                  <a:lstStyle/>
                  <a:p>
                    <a:fld id="{F4744A9A-1997-4058-A2E4-E69EB3FCC16D}" type="CELLRANGE">
                      <a:rPr lang="en-US"/>
                      <a:pPr/>
                      <a:t>[CELLRANGE]</a:t>
                    </a:fld>
                    <a:r>
                      <a:rPr lang="en-US" baseline="0"/>
                      <a:t> </a:t>
                    </a:r>
                    <a:fld id="{9AF071D2-26DE-47F6-B0C3-7913E9FC5742}" type="CATEGORYNAME">
                      <a:rPr lang="en-US" baseline="0"/>
                      <a:pPr/>
                      <a:t>[CATEGORY NAME]</a:t>
                    </a:fld>
                    <a:r>
                      <a:rPr lang="en-US" baseline="0"/>
                      <a:t> </a:t>
                    </a:r>
                    <a:fld id="{A531821C-6E66-4E6C-88A3-E4E01785A8D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C90DB247-F896-40CD-A663-B2ECB8F210BD}" type="CELLRANGE">
                      <a:rPr lang="en-US"/>
                      <a:pPr/>
                      <a:t>[CELLRANGE]</a:t>
                    </a:fld>
                    <a:r>
                      <a:rPr lang="en-US" baseline="0"/>
                      <a:t> </a:t>
                    </a:r>
                    <a:fld id="{CA59C279-6AF5-418C-84B7-E79581321C1F}" type="CATEGORYNAME">
                      <a:rPr lang="en-US" baseline="0"/>
                      <a:pPr/>
                      <a:t>[CATEGORY NAME]</a:t>
                    </a:fld>
                    <a:r>
                      <a:rPr lang="en-US" baseline="0"/>
                      <a:t> </a:t>
                    </a:r>
                    <a:fld id="{45D2733B-609A-4D57-84C7-F3B3633E654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FE1878D7-2012-420D-AA6F-5493D864E2FE}" type="CELLRANGE">
                      <a:rPr lang="en-US"/>
                      <a:pPr/>
                      <a:t>[CELLRANGE]</a:t>
                    </a:fld>
                    <a:r>
                      <a:rPr lang="en-US" baseline="0"/>
                      <a:t> </a:t>
                    </a:r>
                    <a:fld id="{FF628CD0-2D34-465A-8355-0B7FB1BCA850}" type="CATEGORYNAME">
                      <a:rPr lang="en-US" baseline="0"/>
                      <a:pPr/>
                      <a:t>[CATEGORY NAME]</a:t>
                    </a:fld>
                    <a:r>
                      <a:rPr lang="en-US" baseline="0"/>
                      <a:t> </a:t>
                    </a:r>
                    <a:fld id="{B9A09C64-A9A2-4BE0-9CC8-F85E12CEE8B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1742D111-AD82-44B4-8065-B9AA35048C35}" type="CELLRANGE">
                      <a:rPr lang="en-US"/>
                      <a:pPr/>
                      <a:t>[CELLRANGE]</a:t>
                    </a:fld>
                    <a:r>
                      <a:rPr lang="en-US" baseline="0"/>
                      <a:t> </a:t>
                    </a:r>
                    <a:fld id="{45D15BF3-8F9D-4B5F-B913-EC0EE2752E79}" type="CATEGORYNAME">
                      <a:rPr lang="en-US" baseline="0"/>
                      <a:pPr/>
                      <a:t>[CATEGORY NAME]</a:t>
                    </a:fld>
                    <a:r>
                      <a:rPr lang="en-US" baseline="0"/>
                      <a:t> </a:t>
                    </a:r>
                    <a:fld id="{40EF584C-99B6-4256-8105-6ACE4F0D1B9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7EB01EF-ABD3-41B0-943B-02848AE342D4}" type="CELLRANGE">
                      <a:rPr lang="en-US"/>
                      <a:pPr/>
                      <a:t>[CELLRANGE]</a:t>
                    </a:fld>
                    <a:r>
                      <a:rPr lang="en-US" baseline="0"/>
                      <a:t> </a:t>
                    </a:r>
                    <a:fld id="{9AF2E951-AD4F-4F80-B784-FDE868EA97DE}" type="CATEGORYNAME">
                      <a:rPr lang="en-US" baseline="0"/>
                      <a:pPr/>
                      <a:t>[CATEGORY NAME]</a:t>
                    </a:fld>
                    <a:r>
                      <a:rPr lang="en-US" baseline="0"/>
                      <a:t> </a:t>
                    </a:r>
                    <a:fld id="{17905065-BFF9-4CA0-9469-33FB2EF80D6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Infects_15-19'!$N$41:$N$61</c:f>
              <c:strCache>
                <c:ptCount val="21"/>
                <c:pt idx="0">
                  <c:v>South Africa</c:v>
                </c:pt>
                <c:pt idx="1">
                  <c:v>Nigeria</c:v>
                </c:pt>
                <c:pt idx="2">
                  <c:v>Kenya</c:v>
                </c:pt>
                <c:pt idx="3">
                  <c:v>India</c:v>
                </c:pt>
                <c:pt idx="4">
                  <c:v>Indonesia</c:v>
                </c:pt>
                <c:pt idx="5">
                  <c:v>Uganda</c:v>
                </c:pt>
                <c:pt idx="6">
                  <c:v>Mozambique</c:v>
                </c:pt>
                <c:pt idx="7">
                  <c:v>Brazil</c:v>
                </c:pt>
                <c:pt idx="8">
                  <c:v>United States of America</c:v>
                </c:pt>
                <c:pt idx="9">
                  <c:v>Zambia</c:v>
                </c:pt>
                <c:pt idx="10">
                  <c:v>Zimbabwe</c:v>
                </c:pt>
                <c:pt idx="11">
                  <c:v>United Republic of Tanzania</c:v>
                </c:pt>
                <c:pt idx="12">
                  <c:v>Cameroon</c:v>
                </c:pt>
                <c:pt idx="13">
                  <c:v>Russian Federation</c:v>
                </c:pt>
                <c:pt idx="14">
                  <c:v>Malawi</c:v>
                </c:pt>
                <c:pt idx="15">
                  <c:v>Ethiopia</c:v>
                </c:pt>
                <c:pt idx="16">
                  <c:v>Angola</c:v>
                </c:pt>
                <c:pt idx="17">
                  <c:v>Myanmar</c:v>
                </c:pt>
                <c:pt idx="18">
                  <c:v>Viet Nam</c:v>
                </c:pt>
                <c:pt idx="19">
                  <c:v>Côte d’Ivoire</c:v>
                </c:pt>
                <c:pt idx="20">
                  <c:v>Rest of World</c:v>
                </c:pt>
              </c:strCache>
            </c:strRef>
          </c:cat>
          <c:val>
            <c:numRef>
              <c:f>'New Infects_15-19'!$O$41:$O$61</c:f>
              <c:numCache>
                <c:formatCode>_(* #,##0_);_(* \(#,##0\);_(* "-"??_);_(@_)</c:formatCode>
                <c:ptCount val="21"/>
                <c:pt idx="0">
                  <c:v>59206.34</c:v>
                </c:pt>
                <c:pt idx="1">
                  <c:v>20741.330000000002</c:v>
                </c:pt>
                <c:pt idx="2">
                  <c:v>17997.27</c:v>
                </c:pt>
                <c:pt idx="3">
                  <c:v>17552</c:v>
                </c:pt>
                <c:pt idx="4">
                  <c:v>15164.86</c:v>
                </c:pt>
                <c:pt idx="5">
                  <c:v>9555.17</c:v>
                </c:pt>
                <c:pt idx="6">
                  <c:v>9364.41</c:v>
                </c:pt>
                <c:pt idx="7">
                  <c:v>7567.72</c:v>
                </c:pt>
                <c:pt idx="8">
                  <c:v>7532.28</c:v>
                </c:pt>
                <c:pt idx="9">
                  <c:v>6756.9</c:v>
                </c:pt>
                <c:pt idx="10">
                  <c:v>6401.04</c:v>
                </c:pt>
                <c:pt idx="11">
                  <c:v>5458.23</c:v>
                </c:pt>
                <c:pt idx="12">
                  <c:v>4094.33</c:v>
                </c:pt>
                <c:pt idx="13">
                  <c:v>3770.12</c:v>
                </c:pt>
                <c:pt idx="14">
                  <c:v>3021.7</c:v>
                </c:pt>
                <c:pt idx="15">
                  <c:v>2849.19</c:v>
                </c:pt>
                <c:pt idx="16">
                  <c:v>2482.12</c:v>
                </c:pt>
                <c:pt idx="17">
                  <c:v>2479.27</c:v>
                </c:pt>
                <c:pt idx="18">
                  <c:v>2453.61</c:v>
                </c:pt>
                <c:pt idx="19">
                  <c:v>2022.78</c:v>
                </c:pt>
                <c:pt idx="20">
                  <c:v>44853.827599999997</c:v>
                </c:pt>
              </c:numCache>
            </c:numRef>
          </c:val>
          <c:extLst>
            <c:ext xmlns:c15="http://schemas.microsoft.com/office/drawing/2012/chart" uri="{02D57815-91ED-43cb-92C2-25804820EDAC}">
              <c15:datalabelsRange>
                <c15:f>'New Infects_15-19'!$P$41:$P$61</c15:f>
                <c15:dlblRangeCache>
                  <c:ptCount val="21"/>
                  <c:pt idx="0">
                    <c:v> 59,000 </c:v>
                  </c:pt>
                  <c:pt idx="1">
                    <c:v> 21,000 </c:v>
                  </c:pt>
                  <c:pt idx="2">
                    <c:v> 18,000 </c:v>
                  </c:pt>
                  <c:pt idx="4">
                    <c:v> 15,000 </c:v>
                  </c:pt>
                  <c:pt idx="5">
                    <c:v> 9,600 </c:v>
                  </c:pt>
                  <c:pt idx="6">
                    <c:v> 9,400 </c:v>
                  </c:pt>
                  <c:pt idx="7">
                    <c:v> 7,600 </c:v>
                  </c:pt>
                  <c:pt idx="9">
                    <c:v> 6,800 </c:v>
                  </c:pt>
                  <c:pt idx="10">
                    <c:v> 6,400 </c:v>
                  </c:pt>
                  <c:pt idx="11">
                    <c:v> 5,500 </c:v>
                  </c:pt>
                  <c:pt idx="12">
                    <c:v> 4,100 </c:v>
                  </c:pt>
                  <c:pt idx="14">
                    <c:v> 3,000 </c:v>
                  </c:pt>
                  <c:pt idx="16">
                    <c:v> 2,500 </c:v>
                  </c:pt>
                  <c:pt idx="17">
                    <c:v> 2,500 </c:v>
                  </c:pt>
                  <c:pt idx="18">
                    <c:v> 2,500 </c:v>
                  </c:pt>
                  <c:pt idx="19">
                    <c:v> 2,000 </c:v>
                  </c:pt>
                  <c:pt idx="20">
                    <c:v> 45,000 </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00"/>
              </a:solidFill>
              <a:ln w="19050">
                <a:solidFill>
                  <a:schemeClr val="lt1"/>
                </a:solidFill>
              </a:ln>
              <a:effectLst/>
            </c:spPr>
          </c:dPt>
          <c:dPt>
            <c:idx val="2"/>
            <c:bubble3D val="0"/>
            <c:spPr>
              <a:solidFill>
                <a:srgbClr val="FF0066"/>
              </a:solidFill>
              <a:ln w="19050">
                <a:solidFill>
                  <a:schemeClr val="lt1"/>
                </a:solidFill>
              </a:ln>
              <a:effectLst/>
            </c:spPr>
          </c:dPt>
          <c:dPt>
            <c:idx val="3"/>
            <c:bubble3D val="0"/>
            <c:spPr>
              <a:solidFill>
                <a:srgbClr val="66FFFF"/>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0070C0"/>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00B0F0"/>
              </a:solidFill>
              <a:ln w="19050">
                <a:solidFill>
                  <a:schemeClr val="lt1"/>
                </a:solidFill>
              </a:ln>
              <a:effectLst/>
            </c:spPr>
          </c:dPt>
          <c:dPt>
            <c:idx val="9"/>
            <c:bubble3D val="0"/>
            <c:spPr>
              <a:solidFill>
                <a:srgbClr val="FF3399"/>
              </a:solidFill>
              <a:ln w="19050">
                <a:solidFill>
                  <a:schemeClr val="lt1"/>
                </a:solidFill>
              </a:ln>
              <a:effectLst/>
            </c:spPr>
          </c:dPt>
          <c:dPt>
            <c:idx val="10"/>
            <c:bubble3D val="0"/>
            <c:spPr>
              <a:solidFill>
                <a:srgbClr val="92D050"/>
              </a:solidFill>
              <a:ln w="19050">
                <a:solidFill>
                  <a:schemeClr val="lt1"/>
                </a:solidFill>
              </a:ln>
              <a:effectLst/>
            </c:spPr>
          </c:dPt>
          <c:dPt>
            <c:idx val="11"/>
            <c:bubble3D val="0"/>
            <c:spPr>
              <a:solidFill>
                <a:srgbClr val="FFFF00"/>
              </a:solidFill>
              <a:ln w="19050">
                <a:solidFill>
                  <a:schemeClr val="lt1"/>
                </a:solidFill>
              </a:ln>
              <a:effectLst/>
            </c:spPr>
          </c:dPt>
          <c:dPt>
            <c:idx val="12"/>
            <c:bubble3D val="0"/>
            <c:spPr>
              <a:solidFill>
                <a:srgbClr val="7030A0"/>
              </a:solidFill>
              <a:ln w="19050">
                <a:solidFill>
                  <a:schemeClr val="lt1"/>
                </a:solidFill>
              </a:ln>
              <a:effectLst/>
            </c:spPr>
          </c:dPt>
          <c:dPt>
            <c:idx val="13"/>
            <c:bubble3D val="0"/>
            <c:spPr>
              <a:solidFill>
                <a:srgbClr val="0070C0"/>
              </a:solidFill>
              <a:ln w="19050">
                <a:solidFill>
                  <a:schemeClr val="lt1"/>
                </a:solidFill>
              </a:ln>
              <a:effectLst/>
            </c:spPr>
          </c:dPt>
          <c:dPt>
            <c:idx val="14"/>
            <c:bubble3D val="0"/>
            <c:spPr>
              <a:solidFill>
                <a:srgbClr val="F4B084"/>
              </a:solidFill>
              <a:ln w="19050">
                <a:solidFill>
                  <a:schemeClr val="lt1"/>
                </a:solidFill>
              </a:ln>
              <a:effectLst/>
            </c:spPr>
          </c:dPt>
          <c:dPt>
            <c:idx val="15"/>
            <c:bubble3D val="0"/>
            <c:spPr>
              <a:solidFill>
                <a:srgbClr val="66FFFF"/>
              </a:solidFill>
              <a:ln w="19050">
                <a:solidFill>
                  <a:schemeClr val="lt1"/>
                </a:solidFill>
              </a:ln>
              <a:effectLst/>
            </c:spPr>
          </c:dPt>
          <c:dPt>
            <c:idx val="16"/>
            <c:bubble3D val="0"/>
            <c:spPr>
              <a:solidFill>
                <a:srgbClr val="FFC000"/>
              </a:solidFill>
              <a:ln w="19050">
                <a:solidFill>
                  <a:schemeClr val="lt1"/>
                </a:solidFill>
              </a:ln>
              <a:effectLst/>
            </c:spPr>
          </c:dPt>
          <c:dPt>
            <c:idx val="17"/>
            <c:bubble3D val="0"/>
            <c:spPr>
              <a:solidFill>
                <a:srgbClr val="969696"/>
              </a:solidFill>
              <a:ln w="19050">
                <a:solidFill>
                  <a:schemeClr val="lt1"/>
                </a:solidFill>
              </a:ln>
              <a:effectLst/>
            </c:spPr>
          </c:dPt>
          <c:dPt>
            <c:idx val="18"/>
            <c:bubble3D val="0"/>
            <c:spPr>
              <a:solidFill>
                <a:srgbClr val="FFCCFF"/>
              </a:solidFill>
              <a:ln w="19050">
                <a:solidFill>
                  <a:schemeClr val="lt1"/>
                </a:solidFill>
              </a:ln>
              <a:effectLst/>
            </c:spPr>
          </c:dPt>
          <c:dPt>
            <c:idx val="19"/>
            <c:bubble3D val="0"/>
            <c:spPr>
              <a:solidFill>
                <a:srgbClr val="00B0F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B8F1CF5C-B3DD-4AFF-A4A7-5829E7F6A738}" type="CELLRANGE">
                      <a:rPr lang="en-US"/>
                      <a:pPr/>
                      <a:t>[CELLRANGE]</a:t>
                    </a:fld>
                    <a:r>
                      <a:rPr lang="en-US" baseline="0"/>
                      <a:t> </a:t>
                    </a:r>
                    <a:fld id="{98B38B1E-31EF-4CED-A83B-FE586084069E}" type="CATEGORYNAME">
                      <a:rPr lang="en-US" baseline="0"/>
                      <a:pPr/>
                      <a:t>[CATEGORY NAME]</a:t>
                    </a:fld>
                    <a:r>
                      <a:rPr lang="en-US" baseline="0"/>
                      <a:t> </a:t>
                    </a:r>
                    <a:fld id="{63C34ABE-4581-4634-AADD-7A580E68F51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9B720161-3BBA-43A8-A941-A6B7007FBF2C}" type="CELLRANGE">
                      <a:rPr lang="en-US"/>
                      <a:pPr/>
                      <a:t>[CELLRANGE]</a:t>
                    </a:fld>
                    <a:r>
                      <a:rPr lang="en-US" baseline="0"/>
                      <a:t> </a:t>
                    </a:r>
                    <a:fld id="{55BDA79E-8845-4192-91EA-13893C4EA8FF}" type="CATEGORYNAME">
                      <a:rPr lang="en-US" baseline="0"/>
                      <a:pPr/>
                      <a:t>[CATEGORY NAME]</a:t>
                    </a:fld>
                    <a:r>
                      <a:rPr lang="en-US" baseline="0"/>
                      <a:t> </a:t>
                    </a:r>
                    <a:fld id="{633F6E0A-CA0E-4C02-9E65-31738EB963D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1018784D-188E-416C-ADCA-9C784623B138}" type="CATEGORYNAME">
                      <a:rPr lang="en-US" baseline="0"/>
                      <a:pPr/>
                      <a:t>[CATEGORY NAME]</a:t>
                    </a:fld>
                    <a:r>
                      <a:rPr lang="en-US" baseline="0"/>
                      <a:t> </a:t>
                    </a:r>
                    <a:fld id="{AFE8210D-FD23-4283-BA08-0D9E82A9BF6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36301243-B50E-4B54-8B3F-77FDA51B182A}" type="CELLRANGE">
                      <a:rPr lang="en-US"/>
                      <a:pPr/>
                      <a:t>[CELLRANGE]</a:t>
                    </a:fld>
                    <a:r>
                      <a:rPr lang="en-US" baseline="0"/>
                      <a:t> </a:t>
                    </a:r>
                    <a:fld id="{865F7301-7D29-48A7-BF79-4A0CA6FEA3ED}" type="CATEGORYNAME">
                      <a:rPr lang="en-US" baseline="0"/>
                      <a:pPr/>
                      <a:t>[CATEGORY NAME]</a:t>
                    </a:fld>
                    <a:r>
                      <a:rPr lang="en-US" baseline="0"/>
                      <a:t> </a:t>
                    </a:r>
                    <a:fld id="{66A6C0BC-DCB2-4F4A-BBCE-E5F6C6A29E4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4E2919F3-2092-4AC9-BFF4-F3825CD66A24}" type="CELLRANGE">
                      <a:rPr lang="en-US"/>
                      <a:pPr/>
                      <a:t>[CELLRANGE]</a:t>
                    </a:fld>
                    <a:r>
                      <a:rPr lang="en-US" baseline="0"/>
                      <a:t> </a:t>
                    </a:r>
                    <a:fld id="{AD165057-2B8D-4603-AE2B-64EC4081DD91}" type="CATEGORYNAME">
                      <a:rPr lang="en-US" baseline="0"/>
                      <a:pPr/>
                      <a:t>[CATEGORY NAME]</a:t>
                    </a:fld>
                    <a:r>
                      <a:rPr lang="en-US" baseline="0"/>
                      <a:t> </a:t>
                    </a:r>
                    <a:fld id="{DF80327C-1FB7-4F91-895F-77994262DCB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1E6A7433-76C0-4074-961D-5988259F34FD}" type="CELLRANGE">
                      <a:rPr lang="en-US"/>
                      <a:pPr/>
                      <a:t>[CELLRANGE]</a:t>
                    </a:fld>
                    <a:r>
                      <a:rPr lang="en-US" baseline="0"/>
                      <a:t> </a:t>
                    </a:r>
                    <a:fld id="{3882A48A-B22E-45C7-A342-EC74D6052378}" type="CATEGORYNAME">
                      <a:rPr lang="en-US" baseline="0"/>
                      <a:pPr/>
                      <a:t>[CATEGORY NAME]</a:t>
                    </a:fld>
                    <a:r>
                      <a:rPr lang="en-US" baseline="0"/>
                      <a:t> </a:t>
                    </a:r>
                    <a:fld id="{82B4C652-874A-4D4E-85FE-B346A65F1E1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1CD31AE9-D0F1-4076-B15D-BB165F8B2933}" type="CELLRANGE">
                      <a:rPr lang="en-US"/>
                      <a:pPr/>
                      <a:t>[CELLRANGE]</a:t>
                    </a:fld>
                    <a:r>
                      <a:rPr lang="en-US" baseline="0"/>
                      <a:t> </a:t>
                    </a:r>
                    <a:fld id="{17A34BD1-64BE-4916-B287-C25088BA8DF6}" type="CATEGORYNAME">
                      <a:rPr lang="en-US" baseline="0"/>
                      <a:pPr/>
                      <a:t>[CATEGORY NAME]</a:t>
                    </a:fld>
                    <a:r>
                      <a:rPr lang="en-US" baseline="0"/>
                      <a:t> </a:t>
                    </a:r>
                    <a:fld id="{8DDCE474-8547-430C-9F86-BE353199BDF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EFD025C8-4441-4A55-AC5F-6276282E0EFC}" type="CELLRANGE">
                      <a:rPr lang="en-US"/>
                      <a:pPr/>
                      <a:t>[CELLRANGE]</a:t>
                    </a:fld>
                    <a:r>
                      <a:rPr lang="en-US" baseline="0"/>
                      <a:t> </a:t>
                    </a:r>
                    <a:fld id="{61BA69FD-9BEA-4FBF-8F30-1A9E135BF18F}" type="CATEGORYNAME">
                      <a:rPr lang="en-US" baseline="0"/>
                      <a:pPr/>
                      <a:t>[CATEGORY NAME]</a:t>
                    </a:fld>
                    <a:r>
                      <a:rPr lang="en-US" baseline="0"/>
                      <a:t> </a:t>
                    </a:r>
                    <a:fld id="{56BC9397-B762-4CAC-83C4-37DEA21952D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D547DACE-64DE-4BEA-A7F9-BE15640B5573}" type="CELLRANGE">
                      <a:rPr lang="en-US"/>
                      <a:pPr/>
                      <a:t>[CELLRANGE]</a:t>
                    </a:fld>
                    <a:r>
                      <a:rPr lang="en-US" baseline="0"/>
                      <a:t> </a:t>
                    </a:r>
                    <a:fld id="{A88E87B2-7AEB-4E83-8B1E-D704BC5106FD}" type="CATEGORYNAME">
                      <a:rPr lang="en-US" baseline="0"/>
                      <a:pPr/>
                      <a:t>[CATEGORY NAME]</a:t>
                    </a:fld>
                    <a:r>
                      <a:rPr lang="en-US" baseline="0"/>
                      <a:t> </a:t>
                    </a:r>
                    <a:fld id="{49D412C8-2179-4744-892F-7724DEE31A7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A6B2AEE6-1380-4400-962D-9DB9CFBA86BD}" type="CELLRANGE">
                      <a:rPr lang="en-US"/>
                      <a:pPr/>
                      <a:t>[CELLRANGE]</a:t>
                    </a:fld>
                    <a:r>
                      <a:rPr lang="en-US" baseline="0"/>
                      <a:t> </a:t>
                    </a:r>
                    <a:fld id="{ECE415E9-52D1-4815-84E4-A7E373BA4DD6}" type="CATEGORYNAME">
                      <a:rPr lang="en-US" baseline="0"/>
                      <a:pPr/>
                      <a:t>[CATEGORY NAME]</a:t>
                    </a:fld>
                    <a:r>
                      <a:rPr lang="en-US" baseline="0"/>
                      <a:t> </a:t>
                    </a:r>
                    <a:fld id="{6A1A2777-917D-49BE-97CB-589DB6B524F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3B22F843-4F48-405D-8235-674580277CF9}" type="CELLRANGE">
                      <a:rPr lang="en-US"/>
                      <a:pPr/>
                      <a:t>[CELLRANGE]</a:t>
                    </a:fld>
                    <a:r>
                      <a:rPr lang="en-US" baseline="0"/>
                      <a:t> </a:t>
                    </a:r>
                    <a:fld id="{0401761E-5342-44C7-BA16-4E598A995396}" type="CATEGORYNAME">
                      <a:rPr lang="en-US" baseline="0"/>
                      <a:pPr/>
                      <a:t>[CATEGORY NAME]</a:t>
                    </a:fld>
                    <a:r>
                      <a:rPr lang="en-US" baseline="0"/>
                      <a:t> </a:t>
                    </a:r>
                    <a:fld id="{0CAC6AE7-B96B-48FF-A93F-913E07A024E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46ED54FE-1F7A-4A5E-891E-3EE4738A3DC0}" type="CELLRANGE">
                      <a:rPr lang="en-US"/>
                      <a:pPr/>
                      <a:t>[CELLRANGE]</a:t>
                    </a:fld>
                    <a:r>
                      <a:rPr lang="en-US" baseline="0"/>
                      <a:t> </a:t>
                    </a:r>
                    <a:fld id="{0BAD7981-73D4-4A1C-BB03-D823EB959102}" type="CATEGORYNAME">
                      <a:rPr lang="en-US" baseline="0"/>
                      <a:pPr/>
                      <a:t>[CATEGORY NAME]</a:t>
                    </a:fld>
                    <a:r>
                      <a:rPr lang="en-US" baseline="0"/>
                      <a:t> </a:t>
                    </a:r>
                    <a:fld id="{4E14A35C-2C9B-4275-85F1-9D879ED3698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2"/>
              <c:layout/>
              <c:tx>
                <c:rich>
                  <a:bodyPr/>
                  <a:lstStyle/>
                  <a:p>
                    <a:fld id="{D7696251-7250-400D-9059-DBDD2657BAA4}" type="CELLRANGE">
                      <a:rPr lang="en-US"/>
                      <a:pPr/>
                      <a:t>[CELLRANGE]</a:t>
                    </a:fld>
                    <a:r>
                      <a:rPr lang="en-US" baseline="0"/>
                      <a:t> </a:t>
                    </a:r>
                    <a:fld id="{7B47B85F-6B13-43A5-B90D-9EFCFB5027B1}" type="CATEGORYNAME">
                      <a:rPr lang="en-US" baseline="0"/>
                      <a:pPr/>
                      <a:t>[CATEGORY NAME]</a:t>
                    </a:fld>
                    <a:r>
                      <a:rPr lang="en-US" baseline="0"/>
                      <a:t> </a:t>
                    </a:r>
                    <a:fld id="{271F0B52-B0F3-4E8D-8EA3-1175C934ACB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9D7AD462-503F-4D26-95FC-C7DAFF950810}" type="CELLRANGE">
                      <a:rPr lang="en-US"/>
                      <a:pPr/>
                      <a:t>[CELLRANGE]</a:t>
                    </a:fld>
                    <a:r>
                      <a:rPr lang="en-US" baseline="0"/>
                      <a:t> </a:t>
                    </a:r>
                    <a:fld id="{996E26D5-F212-4B48-A328-43B8A8DAFFE4}" type="CATEGORYNAME">
                      <a:rPr lang="en-US" baseline="0"/>
                      <a:pPr/>
                      <a:t>[CATEGORY NAME]</a:t>
                    </a:fld>
                    <a:r>
                      <a:rPr lang="en-US" baseline="0"/>
                      <a:t> </a:t>
                    </a:r>
                    <a:fld id="{ED87B083-574B-4988-92C9-F675F6BEEE3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4"/>
              <c:layout/>
              <c:tx>
                <c:rich>
                  <a:bodyPr/>
                  <a:lstStyle/>
                  <a:p>
                    <a:fld id="{542797BA-7968-45ED-8F3C-6EDE6EB66461}" type="CELLRANGE">
                      <a:rPr lang="en-US"/>
                      <a:pPr/>
                      <a:t>[CELLRANGE]</a:t>
                    </a:fld>
                    <a:r>
                      <a:rPr lang="en-US" baseline="0"/>
                      <a:t> </a:t>
                    </a:r>
                    <a:fld id="{E4C10B71-94AF-429A-B0CE-F6BC63FA5CD5}" type="CATEGORYNAME">
                      <a:rPr lang="en-US" baseline="0"/>
                      <a:pPr/>
                      <a:t>[CATEGORY NAME]</a:t>
                    </a:fld>
                    <a:r>
                      <a:rPr lang="en-US" baseline="0"/>
                      <a:t> </a:t>
                    </a:r>
                    <a:fld id="{C606B15B-EFFA-4A71-80F3-440E6D590CF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D1F0E17E-F7D4-4C38-ADC0-E51D8FD20BE9}" type="CELLRANGE">
                      <a:rPr lang="en-US"/>
                      <a:pPr/>
                      <a:t>[CELLRANGE]</a:t>
                    </a:fld>
                    <a:r>
                      <a:rPr lang="en-US" baseline="0"/>
                      <a:t> </a:t>
                    </a:r>
                    <a:fld id="{EBA00B3A-998A-4240-A2BE-FF3DC31BC204}" type="CATEGORYNAME">
                      <a:rPr lang="en-US" baseline="0"/>
                      <a:pPr/>
                      <a:t>[CATEGORY NAME]</a:t>
                    </a:fld>
                    <a:r>
                      <a:rPr lang="en-US" baseline="0"/>
                      <a:t> </a:t>
                    </a:r>
                    <a:fld id="{DCCF7E7D-2318-47FA-8D90-3B84332ABA9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A95F2415-9198-496A-8D7E-F28672925D78}" type="CELLRANGE">
                      <a:rPr lang="en-US"/>
                      <a:pPr/>
                      <a:t>[CELLRANGE]</a:t>
                    </a:fld>
                    <a:r>
                      <a:rPr lang="en-US" baseline="0"/>
                      <a:t> </a:t>
                    </a:r>
                    <a:fld id="{C97B61A7-FF9D-4845-8212-2610D0ED8D4C}" type="CATEGORYNAME">
                      <a:rPr lang="en-US" baseline="0"/>
                      <a:pPr/>
                      <a:t>[CATEGORY NAME]</a:t>
                    </a:fld>
                    <a:r>
                      <a:rPr lang="en-US" baseline="0"/>
                      <a:t> </a:t>
                    </a:r>
                    <a:fld id="{B5E2A93B-F58D-4FDA-A842-4B9876E9212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B3DE275F-EDCF-49EE-B649-2871ECB2B889}" type="CELLRANGE">
                      <a:rPr lang="en-US"/>
                      <a:pPr/>
                      <a:t>[CELLRANGE]</a:t>
                    </a:fld>
                    <a:r>
                      <a:rPr lang="en-US" baseline="0"/>
                      <a:t> </a:t>
                    </a:r>
                    <a:fld id="{C99F48E6-53D0-4583-9F6E-B37D1C82788D}" type="CATEGORYNAME">
                      <a:rPr lang="en-US" baseline="0"/>
                      <a:pPr/>
                      <a:t>[CATEGORY NAME]</a:t>
                    </a:fld>
                    <a:r>
                      <a:rPr lang="en-US" baseline="0"/>
                      <a:t> </a:t>
                    </a:r>
                    <a:fld id="{1C54B282-4728-4360-AC6E-11F546F826A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E48BC043-8A6A-43A0-8B7C-2A4EC106DEB4}" type="CELLRANGE">
                      <a:rPr lang="en-US"/>
                      <a:pPr/>
                      <a:t>[CELLRANGE]</a:t>
                    </a:fld>
                    <a:r>
                      <a:rPr lang="en-US" baseline="0"/>
                      <a:t> </a:t>
                    </a:r>
                    <a:fld id="{2965C942-1FAD-4EF4-897B-FF2CF163EC48}" type="CATEGORYNAME">
                      <a:rPr lang="en-US" baseline="0"/>
                      <a:pPr/>
                      <a:t>[CATEGORY NAME]</a:t>
                    </a:fld>
                    <a:r>
                      <a:rPr lang="en-US" baseline="0"/>
                      <a:t> </a:t>
                    </a:r>
                    <a:fld id="{F400E6B3-DD0B-4B0E-8F10-1A9395EAF06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0BFCC6B7-010B-4B26-97FC-10819362AD8C}" type="CELLRANGE">
                      <a:rPr lang="en-US"/>
                      <a:pPr/>
                      <a:t>[CELLRANGE]</a:t>
                    </a:fld>
                    <a:r>
                      <a:rPr lang="en-US" baseline="0"/>
                      <a:t> </a:t>
                    </a:r>
                    <a:fld id="{33F58AF5-24DE-46FC-8638-F2C607359F28}" type="CATEGORYNAME">
                      <a:rPr lang="en-US" baseline="0"/>
                      <a:pPr/>
                      <a:t>[CATEGORY NAME]</a:t>
                    </a:fld>
                    <a:r>
                      <a:rPr lang="en-US" baseline="0"/>
                      <a:t> </a:t>
                    </a:r>
                    <a:fld id="{BD4FC9F3-087C-49CC-A63F-7327BB2B7DE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762833BB-46AD-425D-BD69-A13BA71DF5BB}" type="CELLRANGE">
                      <a:rPr lang="en-US"/>
                      <a:pPr/>
                      <a:t>[CELLRANGE]</a:t>
                    </a:fld>
                    <a:r>
                      <a:rPr lang="en-US" baseline="0"/>
                      <a:t> </a:t>
                    </a:r>
                    <a:fld id="{219CD621-10B1-4571-9750-DC4C42C2E0AB}" type="CATEGORYNAME">
                      <a:rPr lang="en-US" baseline="0"/>
                      <a:pPr/>
                      <a:t>[CATEGORY NAME]</a:t>
                    </a:fld>
                    <a:r>
                      <a:rPr lang="en-US" baseline="0"/>
                      <a:t> </a:t>
                    </a:r>
                    <a:fld id="{D5F029ED-E2D3-4CBA-A7BB-ED6B2030259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Infects_15-19'!$B$40:$B$60</c:f>
              <c:strCache>
                <c:ptCount val="21"/>
                <c:pt idx="0">
                  <c:v>South Africa</c:v>
                </c:pt>
                <c:pt idx="1">
                  <c:v>India</c:v>
                </c:pt>
                <c:pt idx="2">
                  <c:v>Nigeria</c:v>
                </c:pt>
                <c:pt idx="3">
                  <c:v>Zimbabwe</c:v>
                </c:pt>
                <c:pt idx="4">
                  <c:v>Kenya</c:v>
                </c:pt>
                <c:pt idx="5">
                  <c:v>United Republic of Tanzania</c:v>
                </c:pt>
                <c:pt idx="6">
                  <c:v>Mozambique</c:v>
                </c:pt>
                <c:pt idx="7">
                  <c:v>Malawi</c:v>
                </c:pt>
                <c:pt idx="8">
                  <c:v>Zambia</c:v>
                </c:pt>
                <c:pt idx="9">
                  <c:v>Myanmar</c:v>
                </c:pt>
                <c:pt idx="10">
                  <c:v>Brazil</c:v>
                </c:pt>
                <c:pt idx="11">
                  <c:v>United States of America</c:v>
                </c:pt>
                <c:pt idx="12">
                  <c:v>Thailand</c:v>
                </c:pt>
                <c:pt idx="13">
                  <c:v>Ethiopia</c:v>
                </c:pt>
                <c:pt idx="14">
                  <c:v>Uganda</c:v>
                </c:pt>
                <c:pt idx="15">
                  <c:v>Viet Nam</c:v>
                </c:pt>
                <c:pt idx="16">
                  <c:v>Cameroon</c:v>
                </c:pt>
                <c:pt idx="17">
                  <c:v>Ukraine</c:v>
                </c:pt>
                <c:pt idx="18">
                  <c:v>Botswana</c:v>
                </c:pt>
                <c:pt idx="19">
                  <c:v>Democratic Republic of the Congo</c:v>
                </c:pt>
                <c:pt idx="20">
                  <c:v>Rest of World</c:v>
                </c:pt>
              </c:strCache>
            </c:strRef>
          </c:cat>
          <c:val>
            <c:numRef>
              <c:f>'New Infects_15-19'!$C$40:$C$60</c:f>
              <c:numCache>
                <c:formatCode>General</c:formatCode>
                <c:ptCount val="21"/>
                <c:pt idx="0">
                  <c:v>132356.31</c:v>
                </c:pt>
                <c:pt idx="1">
                  <c:v>52958</c:v>
                </c:pt>
                <c:pt idx="2">
                  <c:v>28756.36</c:v>
                </c:pt>
                <c:pt idx="3">
                  <c:v>14010</c:v>
                </c:pt>
                <c:pt idx="4">
                  <c:v>12857.65</c:v>
                </c:pt>
                <c:pt idx="5">
                  <c:v>11632.96</c:v>
                </c:pt>
                <c:pt idx="6">
                  <c:v>11105.28</c:v>
                </c:pt>
                <c:pt idx="7">
                  <c:v>8340.18</c:v>
                </c:pt>
                <c:pt idx="8">
                  <c:v>8334.74</c:v>
                </c:pt>
                <c:pt idx="9">
                  <c:v>8245.76</c:v>
                </c:pt>
                <c:pt idx="10">
                  <c:v>7865.79</c:v>
                </c:pt>
                <c:pt idx="11">
                  <c:v>7536.44</c:v>
                </c:pt>
                <c:pt idx="12">
                  <c:v>7166.31</c:v>
                </c:pt>
                <c:pt idx="13">
                  <c:v>6602.92</c:v>
                </c:pt>
                <c:pt idx="14">
                  <c:v>5849.69</c:v>
                </c:pt>
                <c:pt idx="15">
                  <c:v>5397.7</c:v>
                </c:pt>
                <c:pt idx="16">
                  <c:v>5194.75</c:v>
                </c:pt>
                <c:pt idx="17">
                  <c:v>4900.41</c:v>
                </c:pt>
                <c:pt idx="18">
                  <c:v>4807.84</c:v>
                </c:pt>
                <c:pt idx="19">
                  <c:v>4740.53</c:v>
                </c:pt>
                <c:pt idx="20">
                  <c:v>75973.301700000011</c:v>
                </c:pt>
              </c:numCache>
            </c:numRef>
          </c:val>
          <c:extLst>
            <c:ext xmlns:c15="http://schemas.microsoft.com/office/drawing/2012/chart" uri="{02D57815-91ED-43cb-92C2-25804820EDAC}">
              <c15:datalabelsRange>
                <c15:f>'New Infects_15-19'!$D$40:$D$60</c15:f>
                <c15:dlblRangeCache>
                  <c:ptCount val="21"/>
                  <c:pt idx="0">
                    <c:v> 130,000 </c:v>
                  </c:pt>
                  <c:pt idx="2">
                    <c:v> 29,000 </c:v>
                  </c:pt>
                  <c:pt idx="3">
                    <c:v> 14,000 </c:v>
                  </c:pt>
                  <c:pt idx="4">
                    <c:v> 13,000 </c:v>
                  </c:pt>
                  <c:pt idx="5">
                    <c:v> 12,000 </c:v>
                  </c:pt>
                  <c:pt idx="6">
                    <c:v> 11,000 </c:v>
                  </c:pt>
                  <c:pt idx="7">
                    <c:v> 8,300 </c:v>
                  </c:pt>
                  <c:pt idx="8">
                    <c:v> 8,300 </c:v>
                  </c:pt>
                  <c:pt idx="9">
                    <c:v> 8,200 </c:v>
                  </c:pt>
                  <c:pt idx="10">
                    <c:v> 7,900 </c:v>
                  </c:pt>
                  <c:pt idx="12">
                    <c:v> 7,200 </c:v>
                  </c:pt>
                  <c:pt idx="14">
                    <c:v> 5,800 </c:v>
                  </c:pt>
                  <c:pt idx="15">
                    <c:v> 5,400 </c:v>
                  </c:pt>
                  <c:pt idx="16">
                    <c:v> 5,200 </c:v>
                  </c:pt>
                  <c:pt idx="17">
                    <c:v> 4,900 </c:v>
                  </c:pt>
                  <c:pt idx="18">
                    <c:v> 4,800 </c:v>
                  </c:pt>
                  <c:pt idx="19">
                    <c:v> 4,700 </c:v>
                  </c:pt>
                  <c:pt idx="20">
                    <c:v> 76,000 </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Infections_15-19_AllRegs'!$B$38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F3825395-6C4F-42FF-9C31-DA91296F48CC}" type="CELLRANGE">
                      <a:rPr lang="en-US"/>
                      <a:pPr/>
                      <a:t>[CELLRANGE]</a:t>
                    </a:fld>
                    <a:r>
                      <a:rPr lang="en-US" baseline="0"/>
                      <a:t> </a:t>
                    </a:r>
                    <a:fld id="{C004C136-D4C5-419F-8868-357C7329DD05}" type="CATEGORYNAME">
                      <a:rPr lang="en-US" baseline="0"/>
                      <a:pPr/>
                      <a:t>[CATEGORY NAME]</a:t>
                    </a:fld>
                    <a:r>
                      <a:rPr lang="en-US" baseline="0"/>
                      <a:t> </a:t>
                    </a:r>
                    <a:fld id="{17C51E64-F789-48A3-8678-86B8DE61BEC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F0FF79F0-E392-4CA5-82D5-A0380D0B3F59}" type="CELLRANGE">
                      <a:rPr lang="en-US"/>
                      <a:pPr/>
                      <a:t>[CELLRANGE]</a:t>
                    </a:fld>
                    <a:r>
                      <a:rPr lang="en-US" baseline="0"/>
                      <a:t> </a:t>
                    </a:r>
                    <a:fld id="{24FBF1CF-E104-4FD2-AE01-C1EBB9151466}" type="CATEGORYNAME">
                      <a:rPr lang="en-US" baseline="0"/>
                      <a:pPr/>
                      <a:t>[CATEGORY NAME]</a:t>
                    </a:fld>
                    <a:r>
                      <a:rPr lang="en-US" baseline="0"/>
                      <a:t> </a:t>
                    </a:r>
                    <a:fld id="{DCBE3149-2C8F-4407-8854-EFCD5513DBC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D7DBDCE3-12FC-4681-8FA6-08210A7888E2}" type="CELLRANGE">
                      <a:rPr lang="en-US"/>
                      <a:pPr/>
                      <a:t>[CELLRANGE]</a:t>
                    </a:fld>
                    <a:r>
                      <a:rPr lang="en-US" baseline="0"/>
                      <a:t> </a:t>
                    </a:r>
                    <a:fld id="{694E7A6B-A104-4AF4-B723-298B93B6E172}" type="CATEGORYNAME">
                      <a:rPr lang="en-US" baseline="0"/>
                      <a:pPr/>
                      <a:t>[CATEGORY NAME]</a:t>
                    </a:fld>
                    <a:r>
                      <a:rPr lang="en-US" baseline="0"/>
                      <a:t> </a:t>
                    </a:r>
                    <a:fld id="{1E6E979A-5812-42DA-B861-BE786F73AE3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manualLayout>
                  <c:x val="0.12307843243732461"/>
                  <c:y val="3.0015434612407809E-2"/>
                </c:manualLayout>
              </c:layout>
              <c:tx>
                <c:rich>
                  <a:bodyPr/>
                  <a:lstStyle/>
                  <a:p>
                    <a:fld id="{55F0DF8A-6BC6-4723-B527-07AFF720BE2A}" type="CELLRANGE">
                      <a:rPr lang="en-US" baseline="0"/>
                      <a:pPr/>
                      <a:t>[CELLRANGE]</a:t>
                    </a:fld>
                    <a:r>
                      <a:rPr lang="en-US" baseline="0"/>
                      <a:t> </a:t>
                    </a:r>
                    <a:fld id="{F227FFDE-0C1E-4946-A762-6D68BC07C4B5}" type="CATEGORYNAME">
                      <a:rPr lang="en-US" baseline="0"/>
                      <a:pPr/>
                      <a:t>[CATEGORY NAME]</a:t>
                    </a:fld>
                    <a:r>
                      <a:rPr lang="en-US" baseline="0"/>
                      <a:t> </a:t>
                    </a:r>
                    <a:fld id="{4187FB21-C32B-4334-AD24-19B27EE3DF8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5CF601AC-EC02-4BB5-AB5C-543073692A88}" type="CELLRANGE">
                      <a:rPr lang="en-US"/>
                      <a:pPr/>
                      <a:t>[CELLRANGE]</a:t>
                    </a:fld>
                    <a:r>
                      <a:rPr lang="en-US" baseline="0"/>
                      <a:t> </a:t>
                    </a:r>
                    <a:fld id="{20240DE0-9896-4797-9F71-636FFE1C6AEA}" type="CATEGORYNAME">
                      <a:rPr lang="en-US" baseline="0"/>
                      <a:pPr/>
                      <a:t>[CATEGORY NAME]</a:t>
                    </a:fld>
                    <a:r>
                      <a:rPr lang="en-US" baseline="0"/>
                      <a:t> </a:t>
                    </a:r>
                    <a:fld id="{DB03FBFE-C663-472F-A150-54DC344573F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970EED88-3608-41F4-AD75-0D2EBE537E23}" type="CELLRANGE">
                      <a:rPr lang="en-US"/>
                      <a:pPr/>
                      <a:t>[CELLRANGE]</a:t>
                    </a:fld>
                    <a:r>
                      <a:rPr lang="en-US" baseline="0"/>
                      <a:t> </a:t>
                    </a:r>
                    <a:fld id="{254DEE63-298F-4C37-971C-D75C2CA8A9E0}" type="CATEGORYNAME">
                      <a:rPr lang="en-US" baseline="0"/>
                      <a:pPr/>
                      <a:t>[CATEGORY NAME]</a:t>
                    </a:fld>
                    <a:r>
                      <a:rPr lang="en-US" baseline="0"/>
                      <a:t> </a:t>
                    </a:r>
                    <a:fld id="{D7778D2A-BBED-490F-8BC0-1A44CDBA177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2DD80F20-F3BD-4209-81DE-FC9EFD8F41B3}" type="CELLRANGE">
                      <a:rPr lang="en-US"/>
                      <a:pPr/>
                      <a:t>[CELLRANGE]</a:t>
                    </a:fld>
                    <a:r>
                      <a:rPr lang="en-US" baseline="0"/>
                      <a:t> </a:t>
                    </a:r>
                    <a:fld id="{7EFA7F07-ACB4-4896-BB20-E3732D52182D}" type="CATEGORYNAME">
                      <a:rPr lang="en-US" baseline="0"/>
                      <a:pPr/>
                      <a:t>[CATEGORY NAME]</a:t>
                    </a:fld>
                    <a:r>
                      <a:rPr lang="en-US" baseline="0"/>
                      <a:t> </a:t>
                    </a:r>
                    <a:fld id="{090ED23E-E103-402E-9BC7-4CD206CB84C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25E07E92-3B99-43DC-8477-9DD2AF410272}" type="CELLRANGE">
                      <a:rPr lang="en-US"/>
                      <a:pPr/>
                      <a:t>[CELLRANGE]</a:t>
                    </a:fld>
                    <a:r>
                      <a:rPr lang="en-US" baseline="0"/>
                      <a:t> </a:t>
                    </a:r>
                    <a:fld id="{EB8AECC3-F721-4C24-A83B-2FBE2C152A8B}" type="CATEGORYNAME">
                      <a:rPr lang="en-US" baseline="0"/>
                      <a:pPr/>
                      <a:t>[CATEGORY NAME]</a:t>
                    </a:fld>
                    <a:r>
                      <a:rPr lang="en-US" baseline="0"/>
                      <a:t> </a:t>
                    </a:r>
                    <a:fld id="{493E6E43-DB79-4263-BDAF-20DC3F81692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Infections_15-19_AllRegs'!$A$39:$A$46</c:f>
              <c:strCache>
                <c:ptCount val="8"/>
                <c:pt idx="0">
                  <c:v>Eastern and Southern Africa</c:v>
                </c:pt>
                <c:pt idx="1">
                  <c:v>West and Central Africa</c:v>
                </c:pt>
                <c:pt idx="2">
                  <c:v>East Asia and the Pacific</c:v>
                </c:pt>
                <c:pt idx="3">
                  <c:v>South Asia</c:v>
                </c:pt>
                <c:pt idx="4">
                  <c:v>Latin America and the Caribbean</c:v>
                </c:pt>
                <c:pt idx="5">
                  <c:v>Rest of world</c:v>
                </c:pt>
                <c:pt idx="6">
                  <c:v>CEE/CIS</c:v>
                </c:pt>
                <c:pt idx="7">
                  <c:v>Middle East and North Africa</c:v>
                </c:pt>
              </c:strCache>
            </c:strRef>
          </c:cat>
          <c:val>
            <c:numRef>
              <c:f>'New Infections_15-19_AllRegs'!$B$39:$B$46</c:f>
              <c:numCache>
                <c:formatCode>General</c:formatCode>
                <c:ptCount val="8"/>
                <c:pt idx="0">
                  <c:v>133161.74</c:v>
                </c:pt>
                <c:pt idx="1">
                  <c:v>35736.720000000001</c:v>
                </c:pt>
                <c:pt idx="2">
                  <c:v>25194.881099999999</c:v>
                </c:pt>
                <c:pt idx="3">
                  <c:v>18788.596699999998</c:v>
                </c:pt>
                <c:pt idx="4">
                  <c:v>17497.52</c:v>
                </c:pt>
                <c:pt idx="5">
                  <c:v>12422.69</c:v>
                </c:pt>
                <c:pt idx="6">
                  <c:v>6198.3698000000004</c:v>
                </c:pt>
                <c:pt idx="7">
                  <c:v>2323.98</c:v>
                </c:pt>
              </c:numCache>
            </c:numRef>
          </c:val>
          <c:extLst>
            <c:ext xmlns:c15="http://schemas.microsoft.com/office/drawing/2012/chart" uri="{02D57815-91ED-43cb-92C2-25804820EDAC}">
              <c15:datalabelsRange>
                <c15:f>'New Infections_15-19_AllRegs'!$C$39:$C$46</c15:f>
                <c15:dlblRangeCache>
                  <c:ptCount val="8"/>
                  <c:pt idx="0">
                    <c:v>130,000</c:v>
                  </c:pt>
                  <c:pt idx="1">
                    <c:v>36,000</c:v>
                  </c:pt>
                  <c:pt idx="2">
                    <c:v>25,000</c:v>
                  </c:pt>
                  <c:pt idx="3">
                    <c:v>19,000</c:v>
                  </c:pt>
                  <c:pt idx="4">
                    <c:v>17,000</c:v>
                  </c:pt>
                  <c:pt idx="5">
                    <c:v>12,000</c:v>
                  </c:pt>
                  <c:pt idx="6">
                    <c:v>6,200</c:v>
                  </c:pt>
                  <c:pt idx="7">
                    <c:v>2,300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Eastern and Southern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5749360152190665"/>
          <c:y val="0.39846388922487114"/>
          <c:w val="0.52836390623585849"/>
          <c:h val="0.56332907776299557"/>
        </c:manualLayout>
      </c:layout>
      <c:pieChart>
        <c:varyColors val="1"/>
        <c:ser>
          <c:idx val="0"/>
          <c:order val="0"/>
          <c:tx>
            <c:strRef>
              <c:f>'New Infections_15-19_ESAR'!$B$38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AED86A57-E68B-49A8-868A-AFC5F4DDB425}" type="CELLRANGE">
                      <a:rPr lang="en-US"/>
                      <a:pPr/>
                      <a:t>[CELLRANGE]</a:t>
                    </a:fld>
                    <a:r>
                      <a:rPr lang="en-US" baseline="0"/>
                      <a:t>
</a:t>
                    </a:r>
                    <a:fld id="{D866CBDC-931F-45FD-A4A4-9509049B94D9}" type="CATEGORYNAME">
                      <a:rPr lang="en-US" baseline="0"/>
                      <a:pPr/>
                      <a:t>[CATEGORY NAME]</a:t>
                    </a:fld>
                    <a:r>
                      <a:rPr lang="en-US" baseline="0"/>
                      <a:t>
</a:t>
                    </a:r>
                    <a:fld id="{7CF03913-0702-4F76-B614-92AA0176EC3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59E00B30-67A5-4C61-B234-B069A206CD44}" type="CELLRANGE">
                      <a:rPr lang="en-US"/>
                      <a:pPr/>
                      <a:t>[CELLRANGE]</a:t>
                    </a:fld>
                    <a:r>
                      <a:rPr lang="en-US" baseline="0"/>
                      <a:t>
</a:t>
                    </a:r>
                    <a:fld id="{CF6B6B72-91B1-4F6E-8304-5DD0F9E574EA}" type="CATEGORYNAME">
                      <a:rPr lang="en-US" baseline="0"/>
                      <a:pPr/>
                      <a:t>[CATEGORY NAME]</a:t>
                    </a:fld>
                    <a:r>
                      <a:rPr lang="en-US" baseline="0"/>
                      <a:t>
</a:t>
                    </a:r>
                    <a:fld id="{4323DC2D-C338-4BB4-8C65-5ABFAEFAA497}"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5406A76B-3A3A-49D1-93B4-5421D38AC19F}" type="CELLRANGE">
                      <a:rPr lang="en-US"/>
                      <a:pPr/>
                      <a:t>[CELLRANGE]</a:t>
                    </a:fld>
                    <a:r>
                      <a:rPr lang="en-US" baseline="0"/>
                      <a:t>
</a:t>
                    </a:r>
                    <a:fld id="{11B25252-0223-409F-9854-939B716BECD1}" type="CATEGORYNAME">
                      <a:rPr lang="en-US" baseline="0"/>
                      <a:pPr/>
                      <a:t>[CATEGORY NAME]</a:t>
                    </a:fld>
                    <a:r>
                      <a:rPr lang="en-US" baseline="0"/>
                      <a:t>
</a:t>
                    </a:r>
                    <a:fld id="{46C03D45-8A9A-4988-9A2F-8AD2C71A1112}"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tx>
                <c:rich>
                  <a:bodyPr/>
                  <a:lstStyle/>
                  <a:p>
                    <a:fld id="{0FB73698-5BE0-4F66-A3B5-EB4D50CFB261}" type="CELLRANGE">
                      <a:rPr lang="en-US"/>
                      <a:pPr/>
                      <a:t>[CELLRANGE]</a:t>
                    </a:fld>
                    <a:r>
                      <a:rPr lang="en-US" baseline="0"/>
                      <a:t>
</a:t>
                    </a:r>
                    <a:fld id="{93EBA96F-6E3F-4B51-BA4E-D2107F871B9E}" type="CATEGORYNAME">
                      <a:rPr lang="en-US" baseline="0"/>
                      <a:pPr/>
                      <a:t>[CATEGORY NAME]</a:t>
                    </a:fld>
                    <a:r>
                      <a:rPr lang="en-US" baseline="0"/>
                      <a:t>
</a:t>
                    </a:r>
                    <a:fld id="{93BEFC16-2F0C-447A-A7F4-E6636E3B4A84}"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4"/>
              <c:layout>
                <c:manualLayout>
                  <c:x val="-1.6611276636930829E-2"/>
                  <c:y val="4.3373503199146284E-2"/>
                </c:manualLayout>
              </c:layout>
              <c:tx>
                <c:rich>
                  <a:bodyPr/>
                  <a:lstStyle/>
                  <a:p>
                    <a:fld id="{4293EBD7-395B-4DCE-A444-AFFD64EFDF89}" type="CELLRANGE">
                      <a:rPr lang="en-US" baseline="0"/>
                      <a:pPr/>
                      <a:t>[CELLRANGE]</a:t>
                    </a:fld>
                    <a:r>
                      <a:rPr lang="en-US" baseline="0"/>
                      <a:t>
</a:t>
                    </a:r>
                    <a:fld id="{7FD0A064-A0B3-4C68-84ED-20CDF3479FE1}" type="CATEGORYNAME">
                      <a:rPr lang="en-US" baseline="0"/>
                      <a:pPr/>
                      <a:t>[CATEGORY NAME]</a:t>
                    </a:fld>
                    <a:r>
                      <a:rPr lang="en-US" baseline="0"/>
                      <a:t>
</a:t>
                    </a:r>
                    <a:fld id="{D15B8135-CF3F-462B-8A1E-7A3FAF4617B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5"/>
              <c:layout>
                <c:manualLayout>
                  <c:x val="-4.2400233642009469E-2"/>
                  <c:y val="3.6288224783852845E-2"/>
                </c:manualLayout>
              </c:layout>
              <c:tx>
                <c:rich>
                  <a:bodyPr/>
                  <a:lstStyle/>
                  <a:p>
                    <a:fld id="{8BF1C210-FA7D-4204-8895-6C5B1D2D208C}" type="CELLRANGE">
                      <a:rPr lang="en-US" baseline="0"/>
                      <a:pPr/>
                      <a:t>[CELLRANGE]</a:t>
                    </a:fld>
                    <a:r>
                      <a:rPr lang="en-US" baseline="0"/>
                      <a:t>
</a:t>
                    </a:r>
                    <a:fld id="{20B15708-28F3-4468-8610-84663DB06262}" type="CATEGORYNAME">
                      <a:rPr lang="en-US" baseline="0"/>
                      <a:pPr/>
                      <a:t>[CATEGORY NAME]</a:t>
                    </a:fld>
                    <a:r>
                      <a:rPr lang="en-US" baseline="0"/>
                      <a:t>
</a:t>
                    </a:r>
                    <a:fld id="{5D5D0AA4-B292-44B2-90AF-6F1A57AA283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tx>
                <c:rich>
                  <a:bodyPr/>
                  <a:lstStyle/>
                  <a:p>
                    <a:fld id="{B3E7DDEC-1085-475A-B6E9-7EE65C65B58E}" type="CELLRANGE">
                      <a:rPr lang="en-US"/>
                      <a:pPr/>
                      <a:t>[CELLRANGE]</a:t>
                    </a:fld>
                    <a:r>
                      <a:rPr lang="en-US" baseline="0"/>
                      <a:t>
</a:t>
                    </a:r>
                    <a:fld id="{7CF330A0-568F-491E-B952-2CF071919D54}" type="CATEGORYNAME">
                      <a:rPr lang="en-US" baseline="0"/>
                      <a:pPr/>
                      <a:t>[CATEGORY NAME]</a:t>
                    </a:fld>
                    <a:r>
                      <a:rPr lang="en-US" baseline="0"/>
                      <a:t>
</a:t>
                    </a:r>
                    <a:fld id="{20046F99-D848-4BF5-ACEE-FED52933F01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tx>
                <c:rich>
                  <a:bodyPr/>
                  <a:lstStyle/>
                  <a:p>
                    <a:fld id="{583915D8-8BE0-48EE-BF13-50A361C0209F}" type="CELLRANGE">
                      <a:rPr lang="en-US"/>
                      <a:pPr/>
                      <a:t>[CELLRANGE]</a:t>
                    </a:fld>
                    <a:r>
                      <a:rPr lang="en-US" baseline="0"/>
                      <a:t>
</a:t>
                    </a:r>
                    <a:fld id="{5A7A53D0-DE8B-47B6-8716-1D7DE618483E}" type="CATEGORYNAME">
                      <a:rPr lang="en-US" baseline="0"/>
                      <a:pPr/>
                      <a:t>[CATEGORY NAME]</a:t>
                    </a:fld>
                    <a:r>
                      <a:rPr lang="en-US" baseline="0"/>
                      <a:t>
</a:t>
                    </a:r>
                    <a:fld id="{CAADDAE5-F920-49E4-9B5F-1507F84E704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8"/>
              <c:layout/>
              <c:tx>
                <c:rich>
                  <a:bodyPr/>
                  <a:lstStyle/>
                  <a:p>
                    <a:fld id="{C0DADC7A-B9AE-457C-AA21-58D477251571}" type="CELLRANGE">
                      <a:rPr lang="en-US"/>
                      <a:pPr/>
                      <a:t>[CELLRANGE]</a:t>
                    </a:fld>
                    <a:r>
                      <a:rPr lang="en-US" baseline="0"/>
                      <a:t>
</a:t>
                    </a:r>
                    <a:fld id="{98A34F8C-ECAA-428C-B40C-6A6708D3995B}" type="CATEGORYNAME">
                      <a:rPr lang="en-US" baseline="0"/>
                      <a:pPr/>
                      <a:t>[CATEGORY NAME]</a:t>
                    </a:fld>
                    <a:r>
                      <a:rPr lang="en-US" baseline="0"/>
                      <a:t>
</a:t>
                    </a:r>
                    <a:fld id="{CA787C7B-46D3-4989-A580-C23F59395E7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9"/>
              <c:layout/>
              <c:tx>
                <c:rich>
                  <a:bodyPr/>
                  <a:lstStyle/>
                  <a:p>
                    <a:fld id="{10E15995-6680-4D24-8501-439E12840CAC}" type="CELLRANGE">
                      <a:rPr lang="en-US"/>
                      <a:pPr/>
                      <a:t>[CELLRANGE]</a:t>
                    </a:fld>
                    <a:r>
                      <a:rPr lang="en-US" baseline="0"/>
                      <a:t>
</a:t>
                    </a:r>
                    <a:fld id="{037A5B7A-FD12-4BF3-85F1-A735BBDB951C}" type="CATEGORYNAME">
                      <a:rPr lang="en-US" baseline="0"/>
                      <a:pPr/>
                      <a:t>[CATEGORY NAME]</a:t>
                    </a:fld>
                    <a:r>
                      <a:rPr lang="en-US" baseline="0"/>
                      <a:t>
</a:t>
                    </a:r>
                    <a:fld id="{4E09E7C3-0E6A-4D40-B8AA-0374E73BB854}"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75969E59-CEDF-43AE-8987-7E4F1496C086}" type="CELLRANGE">
                      <a:rPr lang="en-US"/>
                      <a:pPr/>
                      <a:t>[CELLRANGE]</a:t>
                    </a:fld>
                    <a:r>
                      <a:rPr lang="en-US" baseline="0"/>
                      <a:t>
</a:t>
                    </a:r>
                    <a:fld id="{B9223E3C-FE22-4E35-8D85-2014D766B1A4}" type="CATEGORYNAME">
                      <a:rPr lang="en-US" baseline="0"/>
                      <a:pPr/>
                      <a:t>[CATEGORY NAME]</a:t>
                    </a:fld>
                    <a:r>
                      <a:rPr lang="en-US" baseline="0"/>
                      <a:t>
</a:t>
                    </a:r>
                    <a:fld id="{D0543A26-943E-410A-9A1E-81273AA820F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F8B59885-25E5-4FC2-8240-2BC0550E5F89}" type="CELLRANGE">
                      <a:rPr lang="en-US"/>
                      <a:pPr/>
                      <a:t>[CELLRANGE]</a:t>
                    </a:fld>
                    <a:r>
                      <a:rPr lang="en-US" baseline="0"/>
                      <a:t>
</a:t>
                    </a:r>
                    <a:fld id="{01FFC255-1CB1-4602-991A-1C8145A1A143}" type="CATEGORYNAME">
                      <a:rPr lang="en-US" baseline="0"/>
                      <a:pPr/>
                      <a:t>[CATEGORY NAME]</a:t>
                    </a:fld>
                    <a:r>
                      <a:rPr lang="en-US" baseline="0"/>
                      <a:t>
</a:t>
                    </a:r>
                    <a:fld id="{52924978-80DD-4F96-9C16-CD335E48CB7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C5206D90-91AB-4F5D-A0EA-023E53E237B4}" type="CELLRANGE">
                      <a:rPr lang="en-US"/>
                      <a:pPr/>
                      <a:t>[CELLRANGE]</a:t>
                    </a:fld>
                    <a:r>
                      <a:rPr lang="en-US" baseline="0"/>
                      <a:t>
</a:t>
                    </a:r>
                    <a:fld id="{1D61699B-DB38-494E-B20F-051228142AA1}" type="CATEGORYNAME">
                      <a:rPr lang="en-US" baseline="0"/>
                      <a:pPr/>
                      <a:t>[CATEGORY NAME]</a:t>
                    </a:fld>
                    <a:r>
                      <a:rPr lang="en-US" baseline="0"/>
                      <a:t>
</a:t>
                    </a:r>
                    <a:fld id="{48BC7DD7-C2CC-4127-8E38-DC94E53455E1}"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0E45F3D6-3E86-4041-B365-9ACD5D554B46}" type="CELLRANGE">
                      <a:rPr lang="en-US"/>
                      <a:pPr/>
                      <a:t>[CELLRANGE]</a:t>
                    </a:fld>
                    <a:r>
                      <a:rPr lang="en-US" baseline="0"/>
                      <a:t>
</a:t>
                    </a:r>
                    <a:fld id="{5C9A47C8-6B63-4775-A15A-C941049335F0}" type="CATEGORYNAME">
                      <a:rPr lang="en-US" baseline="0"/>
                      <a:pPr/>
                      <a:t>[CATEGORY NAME]</a:t>
                    </a:fld>
                    <a:r>
                      <a:rPr lang="en-US" baseline="0"/>
                      <a:t>
</a:t>
                    </a:r>
                    <a:fld id="{F5CB9327-32D3-4B8E-A1B7-E2992A5FAF2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47C073EB-C475-4EA4-BA15-5036D368332C}" type="CELLRANGE">
                      <a:rPr lang="en-US"/>
                      <a:pPr/>
                      <a:t>[CELLRANGE]</a:t>
                    </a:fld>
                    <a:r>
                      <a:rPr lang="en-US" baseline="0"/>
                      <a:t>
</a:t>
                    </a:r>
                    <a:fld id="{92890575-14A1-480D-8AEE-C2C5A498068A}" type="CATEGORYNAME">
                      <a:rPr lang="en-US" baseline="0"/>
                      <a:pPr/>
                      <a:t>[CATEGORY NAME]</a:t>
                    </a:fld>
                    <a:r>
                      <a:rPr lang="en-US" baseline="0"/>
                      <a:t>
</a:t>
                    </a:r>
                    <a:fld id="{80AF9101-7E23-46D4-952F-4FDE87E584A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33053488-FD6E-4883-8E45-56805B072ADD}" type="CELLRANGE">
                      <a:rPr lang="en-US"/>
                      <a:pPr/>
                      <a:t>[CELLRANGE]</a:t>
                    </a:fld>
                    <a:r>
                      <a:rPr lang="en-US" baseline="0"/>
                      <a:t>
</a:t>
                    </a:r>
                    <a:fld id="{DEE6E5DE-CC12-4D3E-9487-56AE6EDBC986}" type="CATEGORYNAME">
                      <a:rPr lang="en-US" baseline="0"/>
                      <a:pPr/>
                      <a:t>[CATEGORY NAME]</a:t>
                    </a:fld>
                    <a:r>
                      <a:rPr lang="en-US" baseline="0"/>
                      <a:t>
</a:t>
                    </a:r>
                    <a:fld id="{AFBE64A7-34ED-4E9E-B62C-4C5324011DC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F1EC6F2A-893C-4668-B06B-9BAE887C951B}" type="CELLRANGE">
                      <a:rPr lang="en-US"/>
                      <a:pPr/>
                      <a:t>[CELLRANGE]</a:t>
                    </a:fld>
                    <a:r>
                      <a:rPr lang="en-US" baseline="0"/>
                      <a:t>
</a:t>
                    </a:r>
                    <a:fld id="{F40F9502-0252-4066-9F3C-187C07826ABD}"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7"/>
              <c:layout/>
              <c:tx>
                <c:rich>
                  <a:bodyPr/>
                  <a:lstStyle/>
                  <a:p>
                    <a:fld id="{51CE0472-262F-4685-954A-F4A77271B8AD}" type="CELLRANGE">
                      <a:rPr lang="en-US"/>
                      <a:pPr/>
                      <a:t>[CELLRANGE]</a:t>
                    </a:fld>
                    <a:r>
                      <a:rPr lang="en-US" baseline="0"/>
                      <a:t>
</a:t>
                    </a:r>
                    <a:fld id="{379EE116-C0A4-4672-8EE1-352AB536AB1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8"/>
              <c:layout/>
              <c:tx>
                <c:rich>
                  <a:bodyPr/>
                  <a:lstStyle/>
                  <a:p>
                    <a:fld id="{EEB08014-DE5C-4415-B590-AE061A4172AF}" type="CELLRANGE">
                      <a:rPr lang="en-US"/>
                      <a:pPr/>
                      <a:t>[CELLRANGE]</a:t>
                    </a:fld>
                    <a:r>
                      <a:rPr lang="en-US" baseline="0"/>
                      <a:t>
</a:t>
                    </a:r>
                    <a:fld id="{8569678C-814B-4EC5-94A3-B6CA0B1088C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9"/>
              <c:layout>
                <c:manualLayout>
                  <c:x val="0.14853684925166505"/>
                  <c:y val="-3.333450714468348E-2"/>
                </c:manualLayout>
              </c:layout>
              <c:tx>
                <c:rich>
                  <a:bodyPr/>
                  <a:lstStyle/>
                  <a:p>
                    <a:fld id="{A587B68E-1FF7-4DE8-BDF7-79B526185A66}" type="CELLRANGE">
                      <a:rPr lang="en-US"/>
                      <a:pPr/>
                      <a:t>[CELLRANGE]</a:t>
                    </a:fld>
                    <a:r>
                      <a:rPr lang="en-US" baseline="0"/>
                      <a:t>
</a:t>
                    </a:r>
                    <a:fld id="{2547AD3D-113F-4857-A1BE-0669B7D9073E}"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manualLayout>
                  <c:x val="0.23540137965782956"/>
                  <c:y val="3.244634023483365E-2"/>
                </c:manualLayout>
              </c:layout>
              <c:tx>
                <c:rich>
                  <a:bodyPr/>
                  <a:lstStyle/>
                  <a:p>
                    <a:fld id="{F0DB71AB-E462-4C79-B6E9-4C28BDC51197}" type="CELLRANGE">
                      <a:rPr lang="en-US"/>
                      <a:pPr/>
                      <a:t>[CELLRANGE]</a:t>
                    </a:fld>
                    <a:r>
                      <a:rPr lang="en-US" baseline="0"/>
                      <a:t>
</a:t>
                    </a:r>
                    <a:fld id="{9C77EB1F-D9FC-4019-B21C-7A293BBBC96E}"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'New Infections_15-19_ESAR'!$A$39:$A$59</c:f>
              <c:strCache>
                <c:ptCount val="21"/>
                <c:pt idx="0">
                  <c:v>South Africa</c:v>
                </c:pt>
                <c:pt idx="1">
                  <c:v>Kenya</c:v>
                </c:pt>
                <c:pt idx="2">
                  <c:v>Uganda</c:v>
                </c:pt>
                <c:pt idx="3">
                  <c:v>Mozambique</c:v>
                </c:pt>
                <c:pt idx="4">
                  <c:v>Zambia</c:v>
                </c:pt>
                <c:pt idx="5">
                  <c:v>Zimbabwe</c:v>
                </c:pt>
                <c:pt idx="6">
                  <c:v>United Republic of Tanzania</c:v>
                </c:pt>
                <c:pt idx="7">
                  <c:v>Malawi</c:v>
                </c:pt>
                <c:pt idx="8">
                  <c:v>Ethiopia</c:v>
                </c:pt>
                <c:pt idx="9">
                  <c:v>Angola</c:v>
                </c:pt>
                <c:pt idx="10">
                  <c:v>Lesotho</c:v>
                </c:pt>
                <c:pt idx="11">
                  <c:v>Swaziland</c:v>
                </c:pt>
                <c:pt idx="12">
                  <c:v>Botswana</c:v>
                </c:pt>
                <c:pt idx="13">
                  <c:v>Madagascar</c:v>
                </c:pt>
                <c:pt idx="14">
                  <c:v>South Sudan</c:v>
                </c:pt>
                <c:pt idx="15">
                  <c:v>Namibia</c:v>
                </c:pt>
                <c:pt idx="16">
                  <c:v>Rwanda</c:v>
                </c:pt>
                <c:pt idx="17">
                  <c:v>Somalia</c:v>
                </c:pt>
                <c:pt idx="18">
                  <c:v>Burundi</c:v>
                </c:pt>
                <c:pt idx="19">
                  <c:v>Eritrea</c:v>
                </c:pt>
                <c:pt idx="20">
                  <c:v>Mauritius</c:v>
                </c:pt>
              </c:strCache>
            </c:strRef>
          </c:cat>
          <c:val>
            <c:numRef>
              <c:f>'New Infections_15-19_ESAR'!$B$39:$B$59</c:f>
              <c:numCache>
                <c:formatCode>General</c:formatCode>
                <c:ptCount val="21"/>
                <c:pt idx="0">
                  <c:v>59206.34</c:v>
                </c:pt>
                <c:pt idx="1">
                  <c:v>17997.27</c:v>
                </c:pt>
                <c:pt idx="2">
                  <c:v>9555.17</c:v>
                </c:pt>
                <c:pt idx="3">
                  <c:v>9364.41</c:v>
                </c:pt>
                <c:pt idx="4">
                  <c:v>6756.9</c:v>
                </c:pt>
                <c:pt idx="5">
                  <c:v>6401.04</c:v>
                </c:pt>
                <c:pt idx="6">
                  <c:v>5458.23</c:v>
                </c:pt>
                <c:pt idx="7">
                  <c:v>3021.7</c:v>
                </c:pt>
                <c:pt idx="8">
                  <c:v>2849.19</c:v>
                </c:pt>
                <c:pt idx="9">
                  <c:v>2482.12</c:v>
                </c:pt>
                <c:pt idx="10">
                  <c:v>1969.19</c:v>
                </c:pt>
                <c:pt idx="11">
                  <c:v>1908.86</c:v>
                </c:pt>
                <c:pt idx="12">
                  <c:v>1573.08</c:v>
                </c:pt>
                <c:pt idx="13">
                  <c:v>1428.82</c:v>
                </c:pt>
                <c:pt idx="14">
                  <c:v>1385.89</c:v>
                </c:pt>
                <c:pt idx="15">
                  <c:v>772.6</c:v>
                </c:pt>
                <c:pt idx="16">
                  <c:v>636.79999999999995</c:v>
                </c:pt>
                <c:pt idx="17">
                  <c:v>258.13</c:v>
                </c:pt>
                <c:pt idx="18">
                  <c:v>91.46</c:v>
                </c:pt>
                <c:pt idx="19">
                  <c:v>30.62</c:v>
                </c:pt>
                <c:pt idx="20">
                  <c:v>13.92</c:v>
                </c:pt>
              </c:numCache>
            </c:numRef>
          </c:val>
          <c:extLst>
            <c:ext xmlns:c15="http://schemas.microsoft.com/office/drawing/2012/chart" uri="{02D57815-91ED-43cb-92C2-25804820EDAC}">
              <c15:datalabelsRange>
                <c15:f>'New Infections_15-19_ESAR'!$C$39:$C$59</c15:f>
                <c15:dlblRangeCache>
                  <c:ptCount val="21"/>
                  <c:pt idx="0">
                    <c:v>59,000</c:v>
                  </c:pt>
                  <c:pt idx="1">
                    <c:v>18,000</c:v>
                  </c:pt>
                  <c:pt idx="2">
                    <c:v>9,600</c:v>
                  </c:pt>
                  <c:pt idx="3">
                    <c:v>9,400</c:v>
                  </c:pt>
                  <c:pt idx="4">
                    <c:v>6,800</c:v>
                  </c:pt>
                  <c:pt idx="5">
                    <c:v>6,400</c:v>
                  </c:pt>
                  <c:pt idx="6">
                    <c:v>5,500</c:v>
                  </c:pt>
                  <c:pt idx="7">
                    <c:v>3,000</c:v>
                  </c:pt>
                  <c:pt idx="9">
                    <c:v>2,500</c:v>
                  </c:pt>
                  <c:pt idx="10">
                    <c:v>2,000</c:v>
                  </c:pt>
                  <c:pt idx="11">
                    <c:v>1,900</c:v>
                  </c:pt>
                  <c:pt idx="12">
                    <c:v>1,600</c:v>
                  </c:pt>
                  <c:pt idx="13">
                    <c:v>1,400</c:v>
                  </c:pt>
                  <c:pt idx="14">
                    <c:v>1,400</c:v>
                  </c:pt>
                  <c:pt idx="15">
                    <c:v>&lt;1,000</c:v>
                  </c:pt>
                  <c:pt idx="16">
                    <c:v>&lt;1,000</c:v>
                  </c:pt>
                  <c:pt idx="17">
                    <c:v>&lt;500</c:v>
                  </c:pt>
                  <c:pt idx="18">
                    <c:v>&lt;100</c:v>
                  </c:pt>
                  <c:pt idx="19">
                    <c:v>&lt;100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change in new infections</a:t>
            </a:r>
            <a:r>
              <a:rPr lang="en-US" baseline="0"/>
              <a:t> among adolescents (15-19), Eastern and Southern Africa, 2000-2015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NI_ESAR_2000v2015!$D$30</c:f>
              <c:strCache>
                <c:ptCount val="1"/>
                <c:pt idx="0">
                  <c:v>% change</c:v>
                </c:pt>
              </c:strCache>
            </c:strRef>
          </c:tx>
          <c:spPr>
            <a:solidFill>
              <a:schemeClr val="bg1">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NI_ESAR_2000v2015!$A$31:$A$49</c:f>
              <c:strCache>
                <c:ptCount val="19"/>
                <c:pt idx="0">
                  <c:v>Burundi</c:v>
                </c:pt>
                <c:pt idx="1">
                  <c:v>Eritrea</c:v>
                </c:pt>
                <c:pt idx="2">
                  <c:v>Botswana</c:v>
                </c:pt>
                <c:pt idx="3">
                  <c:v>Malawi</c:v>
                </c:pt>
                <c:pt idx="4">
                  <c:v>Namibia</c:v>
                </c:pt>
                <c:pt idx="5">
                  <c:v>Rwanda</c:v>
                </c:pt>
                <c:pt idx="6">
                  <c:v>South Africa</c:v>
                </c:pt>
                <c:pt idx="7">
                  <c:v>Zimbabwe</c:v>
                </c:pt>
                <c:pt idx="8">
                  <c:v>United Republic of Tanzania</c:v>
                </c:pt>
                <c:pt idx="9">
                  <c:v>Lesotho</c:v>
                </c:pt>
                <c:pt idx="10">
                  <c:v>Swaziland</c:v>
                </c:pt>
                <c:pt idx="11">
                  <c:v>Zambia</c:v>
                </c:pt>
                <c:pt idx="12">
                  <c:v>Mozambique</c:v>
                </c:pt>
                <c:pt idx="13">
                  <c:v>Somalia</c:v>
                </c:pt>
                <c:pt idx="14">
                  <c:v>Madagascar</c:v>
                </c:pt>
                <c:pt idx="15">
                  <c:v>South Sudan</c:v>
                </c:pt>
                <c:pt idx="16">
                  <c:v>Angola</c:v>
                </c:pt>
                <c:pt idx="17">
                  <c:v>Kenya</c:v>
                </c:pt>
                <c:pt idx="18">
                  <c:v>Uganda</c:v>
                </c:pt>
              </c:strCache>
            </c:strRef>
          </c:cat>
          <c:val>
            <c:numRef>
              <c:f>NI_ESAR_2000v2015!$D$31:$D$49</c:f>
              <c:numCache>
                <c:formatCode>General</c:formatCode>
                <c:ptCount val="19"/>
                <c:pt idx="0">
                  <c:v>-0.92859485033493117</c:v>
                </c:pt>
                <c:pt idx="1">
                  <c:v>-0.816305717199592</c:v>
                </c:pt>
                <c:pt idx="2">
                  <c:v>-0.67280941129488503</c:v>
                </c:pt>
                <c:pt idx="3">
                  <c:v>-0.63769367088000506</c:v>
                </c:pt>
                <c:pt idx="4">
                  <c:v>-0.61126652846821106</c:v>
                </c:pt>
                <c:pt idx="5">
                  <c:v>-0.60463412514124648</c:v>
                </c:pt>
                <c:pt idx="6">
                  <c:v>-0.55267459481153569</c:v>
                </c:pt>
                <c:pt idx="7">
                  <c:v>-0.54310920770877946</c:v>
                </c:pt>
                <c:pt idx="8">
                  <c:v>-0.53079611723929254</c:v>
                </c:pt>
                <c:pt idx="9">
                  <c:v>-0.39791722084124465</c:v>
                </c:pt>
                <c:pt idx="10">
                  <c:v>-0.33647104625577462</c:v>
                </c:pt>
                <c:pt idx="11">
                  <c:v>-0.18930884466702022</c:v>
                </c:pt>
                <c:pt idx="12">
                  <c:v>-0.15676056794605817</c:v>
                </c:pt>
                <c:pt idx="13">
                  <c:v>-4.5412521726267627E-2</c:v>
                </c:pt>
                <c:pt idx="14">
                  <c:v>-4.1047530839340179E-2</c:v>
                </c:pt>
                <c:pt idx="15">
                  <c:v>2.9314775478676804E-2</c:v>
                </c:pt>
                <c:pt idx="16">
                  <c:v>0.31308952594575434</c:v>
                </c:pt>
                <c:pt idx="17">
                  <c:v>0.39973245499760851</c:v>
                </c:pt>
                <c:pt idx="18">
                  <c:v>0.63344895199574691</c:v>
                </c:pt>
              </c:numCache>
            </c:numRef>
          </c:val>
          <c:extLst/>
        </c:ser>
        <c:dLbls>
          <c:dLblPos val="inEnd"/>
          <c:showLegendKey val="0"/>
          <c:showVal val="1"/>
          <c:showCatName val="0"/>
          <c:showSerName val="0"/>
          <c:showPercent val="0"/>
          <c:showBubbleSize val="0"/>
        </c:dLbls>
        <c:gapWidth val="50"/>
        <c:axId val="451860312"/>
        <c:axId val="451860704"/>
      </c:barChart>
      <c:catAx>
        <c:axId val="4518603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860704"/>
        <c:crosses val="autoZero"/>
        <c:auto val="1"/>
        <c:lblAlgn val="ctr"/>
        <c:lblOffset val="100"/>
        <c:noMultiLvlLbl val="0"/>
      </c:catAx>
      <c:valAx>
        <c:axId val="451860704"/>
        <c:scaling>
          <c:orientation val="minMax"/>
          <c:max val="1"/>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860312"/>
        <c:crosses val="autoZero"/>
        <c:crossBetween val="between"/>
      </c:valAx>
      <c:spPr>
        <a:gradFill flip="none" rotWithShape="1">
          <a:gsLst>
            <a:gs pos="50000">
              <a:srgbClr val="92D050">
                <a:alpha val="40000"/>
              </a:srgbClr>
            </a:gs>
            <a:gs pos="50000">
              <a:srgbClr val="92D050"/>
            </a:gs>
            <a:gs pos="50000">
              <a:srgbClr val="92D050">
                <a:alpha val="40000"/>
              </a:srgbClr>
            </a:gs>
            <a:gs pos="50000">
              <a:srgbClr val="92D050">
                <a:alpha val="40000"/>
              </a:srgbClr>
            </a:gs>
            <a:gs pos="50000">
              <a:srgbClr val="92D050">
                <a:alpha val="40000"/>
              </a:srgbClr>
            </a:gs>
            <a:gs pos="50000">
              <a:srgbClr val="FF0000">
                <a:alpha val="50000"/>
                <a:lumMod val="100000"/>
              </a:srgbClr>
            </a:gs>
          </a:gsLst>
          <a:lin ang="16200000" scaled="1"/>
          <a:tileRect/>
        </a:grad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Global, 2000–2014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trend_ados'!$B$37</c:f>
              <c:strCache>
                <c:ptCount val="1"/>
                <c:pt idx="0">
                  <c:v>Children aged 0-14</c:v>
                </c:pt>
              </c:strCache>
            </c:strRef>
          </c:tx>
          <c:spPr>
            <a:ln w="22225" cap="rnd">
              <a:solidFill>
                <a:schemeClr val="accent1"/>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trend_ados'!$B$38:$B$52</c:f>
              <c:numCache>
                <c:formatCode>General</c:formatCode>
                <c:ptCount val="15"/>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ser>
        <c:ser>
          <c:idx val="1"/>
          <c:order val="1"/>
          <c:tx>
            <c:strRef>
              <c:f>'New Infects trend_ados'!$C$37</c:f>
              <c:strCache>
                <c:ptCount val="1"/>
                <c:pt idx="0">
                  <c:v>Adolescents aged 15-19</c:v>
                </c:pt>
              </c:strCache>
            </c:strRef>
          </c:tx>
          <c:spPr>
            <a:ln w="22225" cap="rnd">
              <a:solidFill>
                <a:schemeClr val="accent2"/>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trend_ados'!$C$38:$C$52</c:f>
              <c:numCache>
                <c:formatCode>General</c:formatCode>
                <c:ptCount val="15"/>
                <c:pt idx="0">
                  <c:v>385769</c:v>
                </c:pt>
                <c:pt idx="1">
                  <c:v>365870</c:v>
                </c:pt>
                <c:pt idx="2">
                  <c:v>350496</c:v>
                </c:pt>
                <c:pt idx="3">
                  <c:v>336424</c:v>
                </c:pt>
                <c:pt idx="4">
                  <c:v>323621</c:v>
                </c:pt>
                <c:pt idx="5">
                  <c:v>312410</c:v>
                </c:pt>
                <c:pt idx="6">
                  <c:v>299003</c:v>
                </c:pt>
                <c:pt idx="7">
                  <c:v>286590</c:v>
                </c:pt>
                <c:pt idx="8">
                  <c:v>272077</c:v>
                </c:pt>
                <c:pt idx="9">
                  <c:v>263322</c:v>
                </c:pt>
                <c:pt idx="10">
                  <c:v>257441</c:v>
                </c:pt>
                <c:pt idx="11">
                  <c:v>247541</c:v>
                </c:pt>
                <c:pt idx="12">
                  <c:v>236777</c:v>
                </c:pt>
                <c:pt idx="13">
                  <c:v>229225</c:v>
                </c:pt>
                <c:pt idx="14">
                  <c:v>223527</c:v>
                </c:pt>
              </c:numCache>
            </c:numRef>
          </c:val>
          <c:smooth val="0"/>
        </c:ser>
        <c:ser>
          <c:idx val="2"/>
          <c:order val="2"/>
          <c:tx>
            <c:strRef>
              <c:f>'New Infects trend_ados'!$D$37</c:f>
              <c:strCache>
                <c:ptCount val="1"/>
                <c:pt idx="0">
                  <c:v>Young people aged 20-24</c:v>
                </c:pt>
              </c:strCache>
            </c:strRef>
          </c:tx>
          <c:spPr>
            <a:ln w="22225" cap="rnd">
              <a:solidFill>
                <a:schemeClr val="accent3"/>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trend_ados'!$D$38:$D$52</c:f>
              <c:numCache>
                <c:formatCode>General</c:formatCode>
                <c:ptCount val="15"/>
                <c:pt idx="0">
                  <c:v>590499</c:v>
                </c:pt>
                <c:pt idx="1">
                  <c:v>564947</c:v>
                </c:pt>
                <c:pt idx="2">
                  <c:v>546138</c:v>
                </c:pt>
                <c:pt idx="3">
                  <c:v>530782</c:v>
                </c:pt>
                <c:pt idx="4">
                  <c:v>515897</c:v>
                </c:pt>
                <c:pt idx="5">
                  <c:v>503119</c:v>
                </c:pt>
                <c:pt idx="6">
                  <c:v>488954</c:v>
                </c:pt>
                <c:pt idx="7">
                  <c:v>476249</c:v>
                </c:pt>
                <c:pt idx="8">
                  <c:v>460776</c:v>
                </c:pt>
                <c:pt idx="9">
                  <c:v>454142</c:v>
                </c:pt>
                <c:pt idx="10">
                  <c:v>449899</c:v>
                </c:pt>
                <c:pt idx="11">
                  <c:v>437118</c:v>
                </c:pt>
                <c:pt idx="12">
                  <c:v>420086</c:v>
                </c:pt>
                <c:pt idx="13">
                  <c:v>403710</c:v>
                </c:pt>
                <c:pt idx="14">
                  <c:v>391928</c:v>
                </c:pt>
              </c:numCache>
            </c:numRef>
          </c:val>
          <c:smooth val="0"/>
        </c:ser>
        <c:dLbls>
          <c:showLegendKey val="0"/>
          <c:showVal val="0"/>
          <c:showCatName val="0"/>
          <c:showSerName val="0"/>
          <c:showPercent val="0"/>
          <c:showBubbleSize val="0"/>
        </c:dLbls>
        <c:smooth val="0"/>
        <c:axId val="451861488"/>
        <c:axId val="451861880"/>
      </c:lineChart>
      <c:catAx>
        <c:axId val="45186148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51861880"/>
        <c:crosses val="autoZero"/>
        <c:auto val="1"/>
        <c:lblAlgn val="ctr"/>
        <c:lblOffset val="100"/>
        <c:noMultiLvlLbl val="0"/>
      </c:catAx>
      <c:valAx>
        <c:axId val="451861880"/>
        <c:scaling>
          <c:orientation val="minMax"/>
          <c:max val="60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5186148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Eastern and Southern Africa, 2000–2015</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trend_ados_ESAR'!$B$37</c:f>
              <c:strCache>
                <c:ptCount val="1"/>
                <c:pt idx="0">
                  <c:v>Children aged 0-14</c:v>
                </c:pt>
              </c:strCache>
            </c:strRef>
          </c:tx>
          <c:spPr>
            <a:ln w="22225" cap="rnd">
              <a:solidFill>
                <a:schemeClr val="accent1"/>
              </a:solidFill>
              <a:round/>
            </a:ln>
            <a:effectLst/>
          </c:spPr>
          <c:marker>
            <c:symbol val="none"/>
          </c:marker>
          <c:cat>
            <c:numRef>
              <c:f>'New Infects trend_ados_ESAR'!$A$38:$A$53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'New Infects trend_ados_ESAR'!$B$38:$B$53</c:f>
              <c:numCache>
                <c:formatCode>General</c:formatCode>
                <c:ptCount val="16"/>
                <c:pt idx="0">
                  <c:v>324009</c:v>
                </c:pt>
                <c:pt idx="1">
                  <c:v>325454</c:v>
                </c:pt>
                <c:pt idx="2">
                  <c:v>323232</c:v>
                </c:pt>
                <c:pt idx="3">
                  <c:v>314889</c:v>
                </c:pt>
                <c:pt idx="4">
                  <c:v>301592</c:v>
                </c:pt>
                <c:pt idx="5">
                  <c:v>284355</c:v>
                </c:pt>
                <c:pt idx="6">
                  <c:v>270030</c:v>
                </c:pt>
                <c:pt idx="7">
                  <c:v>248691</c:v>
                </c:pt>
                <c:pt idx="8">
                  <c:v>231951</c:v>
                </c:pt>
                <c:pt idx="9">
                  <c:v>196702</c:v>
                </c:pt>
                <c:pt idx="10">
                  <c:v>167548</c:v>
                </c:pt>
                <c:pt idx="11">
                  <c:v>143432</c:v>
                </c:pt>
                <c:pt idx="12">
                  <c:v>116142</c:v>
                </c:pt>
                <c:pt idx="13">
                  <c:v>97798</c:v>
                </c:pt>
                <c:pt idx="14">
                  <c:v>70098</c:v>
                </c:pt>
                <c:pt idx="15">
                  <c:v>56672.6126</c:v>
                </c:pt>
              </c:numCache>
            </c:numRef>
          </c:val>
          <c:smooth val="0"/>
        </c:ser>
        <c:ser>
          <c:idx val="1"/>
          <c:order val="1"/>
          <c:tx>
            <c:strRef>
              <c:f>'New Infects trend_ados_ESAR'!$C$37</c:f>
              <c:strCache>
                <c:ptCount val="1"/>
                <c:pt idx="0">
                  <c:v>Adolescents aged 15-19</c:v>
                </c:pt>
              </c:strCache>
            </c:strRef>
          </c:tx>
          <c:spPr>
            <a:ln w="22225" cap="rnd">
              <a:solidFill>
                <a:schemeClr val="accent2"/>
              </a:solidFill>
              <a:round/>
            </a:ln>
            <a:effectLst/>
          </c:spPr>
          <c:marker>
            <c:symbol val="none"/>
          </c:marker>
          <c:cat>
            <c:numRef>
              <c:f>'New Infects trend_ados_ESAR'!$A$38:$A$53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'New Infects trend_ados_ESAR'!$C$38:$C$53</c:f>
              <c:numCache>
                <c:formatCode>General</c:formatCode>
                <c:ptCount val="16"/>
                <c:pt idx="0">
                  <c:v>232131.36</c:v>
                </c:pt>
                <c:pt idx="1">
                  <c:v>215147.54</c:v>
                </c:pt>
                <c:pt idx="2">
                  <c:v>197424.83</c:v>
                </c:pt>
                <c:pt idx="3">
                  <c:v>181906.86</c:v>
                </c:pt>
                <c:pt idx="4">
                  <c:v>168928.19</c:v>
                </c:pt>
                <c:pt idx="5">
                  <c:v>159921.57</c:v>
                </c:pt>
                <c:pt idx="6">
                  <c:v>152817.72</c:v>
                </c:pt>
                <c:pt idx="7">
                  <c:v>150912.73000000001</c:v>
                </c:pt>
                <c:pt idx="8">
                  <c:v>147191.13</c:v>
                </c:pt>
                <c:pt idx="9">
                  <c:v>144513.63</c:v>
                </c:pt>
                <c:pt idx="10">
                  <c:v>144358.18</c:v>
                </c:pt>
                <c:pt idx="11">
                  <c:v>143553.81</c:v>
                </c:pt>
                <c:pt idx="12">
                  <c:v>141853.92000000001</c:v>
                </c:pt>
                <c:pt idx="13">
                  <c:v>140041.07999999999</c:v>
                </c:pt>
                <c:pt idx="14">
                  <c:v>137852.76999999999</c:v>
                </c:pt>
                <c:pt idx="15">
                  <c:v>133161.74</c:v>
                </c:pt>
              </c:numCache>
            </c:numRef>
          </c:val>
          <c:smooth val="0"/>
        </c:ser>
        <c:ser>
          <c:idx val="2"/>
          <c:order val="2"/>
          <c:tx>
            <c:strRef>
              <c:f>'New Infects trend_ados_ESAR'!$D$37</c:f>
              <c:strCache>
                <c:ptCount val="1"/>
                <c:pt idx="0">
                  <c:v>Young people aged 20-24</c:v>
                </c:pt>
              </c:strCache>
            </c:strRef>
          </c:tx>
          <c:spPr>
            <a:ln w="22225" cap="rnd">
              <a:solidFill>
                <a:schemeClr val="accent3"/>
              </a:solidFill>
              <a:round/>
            </a:ln>
            <a:effectLst/>
          </c:spPr>
          <c:marker>
            <c:symbol val="none"/>
          </c:marker>
          <c:cat>
            <c:numRef>
              <c:f>'New Infects trend_ados_ESAR'!$A$38:$A$53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'New Infects trend_ados_ESAR'!$D$38:$D$53</c:f>
              <c:numCache>
                <c:formatCode>General</c:formatCode>
                <c:ptCount val="16"/>
                <c:pt idx="0">
                  <c:v>337221.07</c:v>
                </c:pt>
                <c:pt idx="1">
                  <c:v>315338.02</c:v>
                </c:pt>
                <c:pt idx="2">
                  <c:v>293215.2</c:v>
                </c:pt>
                <c:pt idx="3">
                  <c:v>274151.43</c:v>
                </c:pt>
                <c:pt idx="4">
                  <c:v>259097.48</c:v>
                </c:pt>
                <c:pt idx="5">
                  <c:v>249799.8</c:v>
                </c:pt>
                <c:pt idx="6">
                  <c:v>243133.31</c:v>
                </c:pt>
                <c:pt idx="7">
                  <c:v>242389.54</c:v>
                </c:pt>
                <c:pt idx="8">
                  <c:v>239808.44</c:v>
                </c:pt>
                <c:pt idx="9">
                  <c:v>238008.33</c:v>
                </c:pt>
                <c:pt idx="10">
                  <c:v>239715.41</c:v>
                </c:pt>
                <c:pt idx="11">
                  <c:v>238573.87</c:v>
                </c:pt>
                <c:pt idx="12">
                  <c:v>236318.21</c:v>
                </c:pt>
                <c:pt idx="13">
                  <c:v>233165.19</c:v>
                </c:pt>
                <c:pt idx="14">
                  <c:v>228379.18</c:v>
                </c:pt>
                <c:pt idx="15">
                  <c:v>219364.24</c:v>
                </c:pt>
              </c:numCache>
            </c:numRef>
          </c:val>
          <c:smooth val="0"/>
        </c:ser>
        <c:dLbls>
          <c:showLegendKey val="0"/>
          <c:showVal val="0"/>
          <c:showCatName val="0"/>
          <c:showSerName val="0"/>
          <c:showPercent val="0"/>
          <c:showBubbleSize val="0"/>
        </c:dLbls>
        <c:smooth val="0"/>
        <c:axId val="451862664"/>
        <c:axId val="451863056"/>
      </c:lineChart>
      <c:catAx>
        <c:axId val="45186266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51863056"/>
        <c:crosses val="autoZero"/>
        <c:auto val="1"/>
        <c:lblAlgn val="ctr"/>
        <c:lblOffset val="100"/>
        <c:noMultiLvlLbl val="0"/>
      </c:catAx>
      <c:valAx>
        <c:axId val="451863056"/>
        <c:scaling>
          <c:orientation val="minMax"/>
          <c:max val="35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51862664"/>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a:t>
            </a:r>
            <a:r>
              <a:rPr lang="en-US" sz="1600" b="1" i="0" u="none" strike="noStrike" cap="none" normalizeH="0" baseline="0">
                <a:effectLst/>
              </a:rPr>
              <a:t>Eastern and Southern Africa</a:t>
            </a:r>
            <a:r>
              <a:rPr lang="en-US"/>
              <a:t>,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
                  <c:y val="-1.4821596691553977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2977383792126427E-3"/>
                  <c:y val="-1.6351312032375304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2977383792126427E-3"/>
                  <c:y val="-2.112015495973730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2977383792126902E-3"/>
                  <c:y val="-2.149472106757346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94021024063753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coverage vs. NI '!$D$36:$D$51</c:f>
              <c:numCache>
                <c:formatCode>0%</c:formatCode>
                <c:ptCount val="16"/>
                <c:pt idx="0">
                  <c:v>1.3145549179761188E-3</c:v>
                </c:pt>
                <c:pt idx="1">
                  <c:v>2.5952722692521748E-3</c:v>
                </c:pt>
                <c:pt idx="2">
                  <c:v>4.3962164591842719E-3</c:v>
                </c:pt>
                <c:pt idx="3">
                  <c:v>5.5521490594774214E-3</c:v>
                </c:pt>
                <c:pt idx="4">
                  <c:v>7.521090260152765E-3</c:v>
                </c:pt>
                <c:pt idx="5">
                  <c:v>1.4004009108231472E-2</c:v>
                </c:pt>
                <c:pt idx="6">
                  <c:v>2.2482527251627457E-2</c:v>
                </c:pt>
                <c:pt idx="7">
                  <c:v>0.15138857624915061</c:v>
                </c:pt>
                <c:pt idx="8">
                  <c:v>0.2378023354978491</c:v>
                </c:pt>
                <c:pt idx="9">
                  <c:v>0.42706443713411879</c:v>
                </c:pt>
                <c:pt idx="10">
                  <c:v>0.60317823782058888</c:v>
                </c:pt>
                <c:pt idx="11">
                  <c:v>0.71538528499017817</c:v>
                </c:pt>
                <c:pt idx="12">
                  <c:v>0.79438569299928485</c:v>
                </c:pt>
                <c:pt idx="13">
                  <c:v>0.82178643962931575</c:v>
                </c:pt>
                <c:pt idx="14">
                  <c:v>0.85903157511513972</c:v>
                </c:pt>
                <c:pt idx="15">
                  <c:v>0.89369507219083488</c:v>
                </c:pt>
              </c:numCache>
            </c:numRef>
          </c:val>
        </c:ser>
        <c:dLbls>
          <c:showLegendKey val="0"/>
          <c:showVal val="0"/>
          <c:showCatName val="0"/>
          <c:showSerName val="0"/>
          <c:showPercent val="0"/>
          <c:showBubbleSize val="0"/>
        </c:dLbls>
        <c:gapWidth val="25"/>
        <c:overlap val="100"/>
        <c:axId val="567882000"/>
        <c:axId val="567887488"/>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 coverage vs. NI '!$C$36:$C$51</c:f>
              <c:numCache>
                <c:formatCode>General</c:formatCode>
                <c:ptCount val="16"/>
                <c:pt idx="0">
                  <c:v>324009</c:v>
                </c:pt>
                <c:pt idx="1">
                  <c:v>325454</c:v>
                </c:pt>
                <c:pt idx="2">
                  <c:v>323232</c:v>
                </c:pt>
                <c:pt idx="3">
                  <c:v>314889</c:v>
                </c:pt>
                <c:pt idx="4">
                  <c:v>301592</c:v>
                </c:pt>
                <c:pt idx="5">
                  <c:v>284355</c:v>
                </c:pt>
                <c:pt idx="6">
                  <c:v>270030</c:v>
                </c:pt>
                <c:pt idx="7">
                  <c:v>248691</c:v>
                </c:pt>
                <c:pt idx="8">
                  <c:v>231951</c:v>
                </c:pt>
                <c:pt idx="9">
                  <c:v>196702</c:v>
                </c:pt>
                <c:pt idx="10">
                  <c:v>167548</c:v>
                </c:pt>
                <c:pt idx="11">
                  <c:v>143432</c:v>
                </c:pt>
                <c:pt idx="12">
                  <c:v>116142</c:v>
                </c:pt>
                <c:pt idx="13">
                  <c:v>97798</c:v>
                </c:pt>
                <c:pt idx="14">
                  <c:v>70098</c:v>
                </c:pt>
                <c:pt idx="15">
                  <c:v>56672.6126</c:v>
                </c:pt>
              </c:numCache>
            </c:numRef>
          </c:val>
          <c:smooth val="0"/>
        </c:ser>
        <c:dLbls>
          <c:showLegendKey val="0"/>
          <c:showVal val="0"/>
          <c:showCatName val="0"/>
          <c:showSerName val="0"/>
          <c:showPercent val="0"/>
          <c:showBubbleSize val="0"/>
        </c:dLbls>
        <c:marker val="1"/>
        <c:smooth val="0"/>
        <c:axId val="567879256"/>
        <c:axId val="567887096"/>
      </c:lineChart>
      <c:catAx>
        <c:axId val="567879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87096"/>
        <c:crosses val="autoZero"/>
        <c:auto val="1"/>
        <c:lblAlgn val="ctr"/>
        <c:lblOffset val="100"/>
        <c:noMultiLvlLbl val="0"/>
      </c:catAx>
      <c:valAx>
        <c:axId val="567887096"/>
        <c:scaling>
          <c:orientation val="minMax"/>
          <c:max val="4000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79256"/>
        <c:crosses val="autoZero"/>
        <c:crossBetween val="between"/>
        <c:majorUnit val="100000"/>
      </c:valAx>
      <c:valAx>
        <c:axId val="567887488"/>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82000"/>
        <c:crosses val="max"/>
        <c:crossBetween val="between"/>
      </c:valAx>
      <c:catAx>
        <c:axId val="567882000"/>
        <c:scaling>
          <c:orientation val="minMax"/>
        </c:scaling>
        <c:delete val="1"/>
        <c:axPos val="b"/>
        <c:numFmt formatCode="General" sourceLinked="1"/>
        <c:majorTickMark val="out"/>
        <c:minorTickMark val="none"/>
        <c:tickLblPos val="nextTo"/>
        <c:crossAx val="56788748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2001-2014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groups'!$A$32</c:f>
              <c:strCache>
                <c:ptCount val="1"/>
                <c:pt idx="0">
                  <c:v>Age 0-4</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groups'!$B$32:$O$32</c:f>
              <c:numCache>
                <c:formatCode>General</c:formatCode>
                <c:ptCount val="14"/>
                <c:pt idx="0">
                  <c:v>230</c:v>
                </c:pt>
                <c:pt idx="1">
                  <c:v>230</c:v>
                </c:pt>
                <c:pt idx="2">
                  <c:v>230</c:v>
                </c:pt>
                <c:pt idx="3">
                  <c:v>230</c:v>
                </c:pt>
                <c:pt idx="4">
                  <c:v>230</c:v>
                </c:pt>
                <c:pt idx="5">
                  <c:v>220</c:v>
                </c:pt>
                <c:pt idx="6">
                  <c:v>210</c:v>
                </c:pt>
                <c:pt idx="7">
                  <c:v>190</c:v>
                </c:pt>
                <c:pt idx="8">
                  <c:v>170</c:v>
                </c:pt>
                <c:pt idx="9">
                  <c:v>150</c:v>
                </c:pt>
                <c:pt idx="10">
                  <c:v>130</c:v>
                </c:pt>
                <c:pt idx="11">
                  <c:v>120</c:v>
                </c:pt>
                <c:pt idx="12">
                  <c:v>100</c:v>
                </c:pt>
                <c:pt idx="13">
                  <c:v>90</c:v>
                </c:pt>
              </c:numCache>
            </c:numRef>
          </c:val>
          <c:smooth val="0"/>
        </c:ser>
        <c:ser>
          <c:idx val="1"/>
          <c:order val="1"/>
          <c:tx>
            <c:strRef>
              <c:f>'AIDS Deaths_by age groups'!$A$33</c:f>
              <c:strCache>
                <c:ptCount val="1"/>
                <c:pt idx="0">
                  <c:v>Age 5-9</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9"/>
              <c:layout>
                <c:manualLayout>
                  <c:x val="-1.0401771090807824E-16"/>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4184397163119527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8.926080108406188E-3"/>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groups'!$B$33:$O$33</c:f>
              <c:numCache>
                <c:formatCode>General</c:formatCode>
                <c:ptCount val="14"/>
                <c:pt idx="0">
                  <c:v>27</c:v>
                </c:pt>
                <c:pt idx="1">
                  <c:v>30</c:v>
                </c:pt>
                <c:pt idx="2">
                  <c:v>32</c:v>
                </c:pt>
                <c:pt idx="3">
                  <c:v>34</c:v>
                </c:pt>
                <c:pt idx="4">
                  <c:v>36</c:v>
                </c:pt>
                <c:pt idx="5">
                  <c:v>36</c:v>
                </c:pt>
                <c:pt idx="6">
                  <c:v>37</c:v>
                </c:pt>
                <c:pt idx="7">
                  <c:v>36</c:v>
                </c:pt>
                <c:pt idx="8">
                  <c:v>36</c:v>
                </c:pt>
                <c:pt idx="9">
                  <c:v>35</c:v>
                </c:pt>
                <c:pt idx="10">
                  <c:v>34</c:v>
                </c:pt>
                <c:pt idx="11">
                  <c:v>32</c:v>
                </c:pt>
                <c:pt idx="12">
                  <c:v>31</c:v>
                </c:pt>
                <c:pt idx="13">
                  <c:v>29</c:v>
                </c:pt>
              </c:numCache>
            </c:numRef>
          </c:val>
          <c:smooth val="0"/>
        </c:ser>
        <c:ser>
          <c:idx val="2"/>
          <c:order val="2"/>
          <c:tx>
            <c:strRef>
              <c:f>'AIDS Deaths_by age groups'!$A$34</c:f>
              <c:strCache>
                <c:ptCount val="1"/>
                <c:pt idx="0">
                  <c:v>Age 10-14</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dLbl>
              <c:idx val="9"/>
              <c:layout>
                <c:manualLayout>
                  <c:x val="-1.0401771090807824E-16"/>
                  <c:y val="1.33891201626092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4184397163119527E-3"/>
                  <c:y val="1.11576001355077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4184397163120568E-3"/>
                  <c:y val="1.5620640189710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4.2553191489361703E-3"/>
                  <c:y val="2.00836802439139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0"/>
                  <c:y val="-6.6945600813046414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groups'!$B$34:$O$34</c:f>
              <c:numCache>
                <c:formatCode>General</c:formatCode>
                <c:ptCount val="14"/>
                <c:pt idx="0">
                  <c:v>13</c:v>
                </c:pt>
                <c:pt idx="1">
                  <c:v>15</c:v>
                </c:pt>
                <c:pt idx="2">
                  <c:v>18</c:v>
                </c:pt>
                <c:pt idx="3">
                  <c:v>20</c:v>
                </c:pt>
                <c:pt idx="4">
                  <c:v>23</c:v>
                </c:pt>
                <c:pt idx="5">
                  <c:v>26</c:v>
                </c:pt>
                <c:pt idx="6">
                  <c:v>28</c:v>
                </c:pt>
                <c:pt idx="7">
                  <c:v>29</c:v>
                </c:pt>
                <c:pt idx="8">
                  <c:v>31</c:v>
                </c:pt>
                <c:pt idx="9">
                  <c:v>32</c:v>
                </c:pt>
                <c:pt idx="10">
                  <c:v>32</c:v>
                </c:pt>
                <c:pt idx="11">
                  <c:v>32</c:v>
                </c:pt>
                <c:pt idx="12">
                  <c:v>32</c:v>
                </c:pt>
                <c:pt idx="13">
                  <c:v>32</c:v>
                </c:pt>
              </c:numCache>
            </c:numRef>
          </c:val>
          <c:smooth val="0"/>
        </c:ser>
        <c:ser>
          <c:idx val="3"/>
          <c:order val="3"/>
          <c:tx>
            <c:strRef>
              <c:f>'AIDS Deaths_by age groups'!$A$35</c:f>
              <c:strCache>
                <c:ptCount val="1"/>
                <c:pt idx="0">
                  <c:v>Age 15-19</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groups'!$B$35:$O$35</c:f>
              <c:numCache>
                <c:formatCode>General</c:formatCode>
                <c:ptCount val="14"/>
                <c:pt idx="0">
                  <c:v>12</c:v>
                </c:pt>
                <c:pt idx="1">
                  <c:v>13</c:v>
                </c:pt>
                <c:pt idx="2">
                  <c:v>14</c:v>
                </c:pt>
                <c:pt idx="3">
                  <c:v>16</c:v>
                </c:pt>
                <c:pt idx="4">
                  <c:v>17</c:v>
                </c:pt>
                <c:pt idx="5">
                  <c:v>19</c:v>
                </c:pt>
                <c:pt idx="6">
                  <c:v>20</c:v>
                </c:pt>
                <c:pt idx="7">
                  <c:v>21</c:v>
                </c:pt>
                <c:pt idx="8">
                  <c:v>22</c:v>
                </c:pt>
                <c:pt idx="9">
                  <c:v>24</c:v>
                </c:pt>
                <c:pt idx="10">
                  <c:v>25</c:v>
                </c:pt>
                <c:pt idx="11">
                  <c:v>26</c:v>
                </c:pt>
                <c:pt idx="12">
                  <c:v>27</c:v>
                </c:pt>
                <c:pt idx="13">
                  <c:v>28</c:v>
                </c:pt>
              </c:numCache>
            </c:numRef>
          </c:val>
          <c:smooth val="0"/>
        </c:ser>
        <c:ser>
          <c:idx val="4"/>
          <c:order val="4"/>
          <c:tx>
            <c:strRef>
              <c:f>'AIDS Deaths_by age groups'!$A$36</c:f>
              <c:strCache>
                <c:ptCount val="1"/>
                <c:pt idx="0">
                  <c:v>Age 20-24</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groups'!$B$36:$O$36</c:f>
              <c:numCache>
                <c:formatCode>General</c:formatCode>
                <c:ptCount val="14"/>
                <c:pt idx="0">
                  <c:v>59</c:v>
                </c:pt>
                <c:pt idx="1">
                  <c:v>59</c:v>
                </c:pt>
                <c:pt idx="2">
                  <c:v>59</c:v>
                </c:pt>
                <c:pt idx="3">
                  <c:v>58</c:v>
                </c:pt>
                <c:pt idx="4">
                  <c:v>55</c:v>
                </c:pt>
                <c:pt idx="5">
                  <c:v>53</c:v>
                </c:pt>
                <c:pt idx="6">
                  <c:v>50</c:v>
                </c:pt>
                <c:pt idx="7">
                  <c:v>47</c:v>
                </c:pt>
                <c:pt idx="8">
                  <c:v>45</c:v>
                </c:pt>
                <c:pt idx="9">
                  <c:v>43</c:v>
                </c:pt>
                <c:pt idx="10">
                  <c:v>42</c:v>
                </c:pt>
                <c:pt idx="11">
                  <c:v>40</c:v>
                </c:pt>
                <c:pt idx="12">
                  <c:v>38</c:v>
                </c:pt>
                <c:pt idx="13">
                  <c:v>37</c:v>
                </c:pt>
              </c:numCache>
            </c:numRef>
          </c:val>
          <c:smooth val="0"/>
        </c:ser>
        <c:dLbls>
          <c:dLblPos val="ctr"/>
          <c:showLegendKey val="0"/>
          <c:showVal val="1"/>
          <c:showCatName val="0"/>
          <c:showSerName val="0"/>
          <c:showPercent val="0"/>
          <c:showBubbleSize val="0"/>
        </c:dLbls>
        <c:marker val="1"/>
        <c:smooth val="0"/>
        <c:axId val="451863840"/>
        <c:axId val="451864232"/>
      </c:lineChart>
      <c:catAx>
        <c:axId val="4518638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64232"/>
        <c:crosses val="autoZero"/>
        <c:auto val="1"/>
        <c:lblAlgn val="ctr"/>
        <c:lblOffset val="100"/>
        <c:noMultiLvlLbl val="0"/>
      </c:catAx>
      <c:valAx>
        <c:axId val="45186423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6384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Eastern and Southern Africa, 2000-2015</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grps_ESAR'!$A$36</c:f>
              <c:strCache>
                <c:ptCount val="1"/>
                <c:pt idx="0">
                  <c:v>Age 0-4</c:v>
                </c:pt>
              </c:strCache>
            </c:strRef>
          </c:tx>
          <c:spPr>
            <a:ln w="22225" cap="rnd">
              <a:solidFill>
                <a:schemeClr val="accent1"/>
              </a:solidFill>
              <a:round/>
            </a:ln>
            <a:effectLst/>
          </c:spPr>
          <c:marker>
            <c:symbol val="none"/>
          </c:marker>
          <c:cat>
            <c:numRef>
              <c:f>'AIDS Deaths_by age grps_ESAR'!$B$35:$Q$35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grps_ESAR'!$B$36:$Q$36</c:f>
              <c:numCache>
                <c:formatCode>General</c:formatCode>
                <c:ptCount val="16"/>
                <c:pt idx="0">
                  <c:v>144.351</c:v>
                </c:pt>
                <c:pt idx="1">
                  <c:v>148.53100000000001</c:v>
                </c:pt>
                <c:pt idx="2">
                  <c:v>150.75399999999999</c:v>
                </c:pt>
                <c:pt idx="3">
                  <c:v>150.209</c:v>
                </c:pt>
                <c:pt idx="4">
                  <c:v>146.559</c:v>
                </c:pt>
                <c:pt idx="5">
                  <c:v>139.708</c:v>
                </c:pt>
                <c:pt idx="6">
                  <c:v>130.57599999999999</c:v>
                </c:pt>
                <c:pt idx="7">
                  <c:v>117.887</c:v>
                </c:pt>
                <c:pt idx="8">
                  <c:v>104.42700000000001</c:v>
                </c:pt>
                <c:pt idx="9">
                  <c:v>91.763999999999996</c:v>
                </c:pt>
                <c:pt idx="10">
                  <c:v>74.722999999999999</c:v>
                </c:pt>
                <c:pt idx="11">
                  <c:v>61.164000000000001</c:v>
                </c:pt>
                <c:pt idx="12">
                  <c:v>50.203000000000003</c:v>
                </c:pt>
                <c:pt idx="13">
                  <c:v>41.047887199999998</c:v>
                </c:pt>
                <c:pt idx="14">
                  <c:v>31.598724600000001</c:v>
                </c:pt>
                <c:pt idx="15">
                  <c:v>24.815485199999998</c:v>
                </c:pt>
              </c:numCache>
            </c:numRef>
          </c:val>
          <c:smooth val="0"/>
        </c:ser>
        <c:ser>
          <c:idx val="4"/>
          <c:order val="1"/>
          <c:tx>
            <c:strRef>
              <c:f>'AIDS Deaths_by age grps_ESAR'!$A$37</c:f>
              <c:strCache>
                <c:ptCount val="1"/>
                <c:pt idx="0">
                  <c:v>Age 5-9</c:v>
                </c:pt>
              </c:strCache>
            </c:strRef>
          </c:tx>
          <c:spPr>
            <a:ln w="22225" cap="rnd">
              <a:solidFill>
                <a:schemeClr val="accent5"/>
              </a:solidFill>
              <a:round/>
            </a:ln>
            <a:effectLst/>
          </c:spPr>
          <c:marker>
            <c:symbol val="none"/>
          </c:marker>
          <c:cat>
            <c:numRef>
              <c:f>'AIDS Deaths_by age grps_ESAR'!$B$35:$Q$35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grps_ESAR'!$B$37:$Q$37</c:f>
              <c:numCache>
                <c:formatCode>General</c:formatCode>
                <c:ptCount val="16"/>
                <c:pt idx="0">
                  <c:v>14.5275459</c:v>
                </c:pt>
                <c:pt idx="1">
                  <c:v>16.206748000000001</c:v>
                </c:pt>
                <c:pt idx="2">
                  <c:v>17.734000000000002</c:v>
                </c:pt>
                <c:pt idx="3">
                  <c:v>19.07</c:v>
                </c:pt>
                <c:pt idx="4">
                  <c:v>20.222999999999999</c:v>
                </c:pt>
                <c:pt idx="5">
                  <c:v>21.201000000000001</c:v>
                </c:pt>
                <c:pt idx="6">
                  <c:v>21.847999999999999</c:v>
                </c:pt>
                <c:pt idx="7">
                  <c:v>21.963000000000001</c:v>
                </c:pt>
                <c:pt idx="8">
                  <c:v>21.173999999999999</c:v>
                </c:pt>
                <c:pt idx="9">
                  <c:v>20.614000000000001</c:v>
                </c:pt>
                <c:pt idx="10">
                  <c:v>19.106000000000002</c:v>
                </c:pt>
                <c:pt idx="11">
                  <c:v>17.617000000000001</c:v>
                </c:pt>
                <c:pt idx="12">
                  <c:v>15.965</c:v>
                </c:pt>
                <c:pt idx="13">
                  <c:v>14.432</c:v>
                </c:pt>
                <c:pt idx="14">
                  <c:v>12.728999999999999</c:v>
                </c:pt>
                <c:pt idx="15">
                  <c:v>11.3887927</c:v>
                </c:pt>
              </c:numCache>
            </c:numRef>
          </c:val>
          <c:smooth val="0"/>
        </c:ser>
        <c:ser>
          <c:idx val="1"/>
          <c:order val="2"/>
          <c:tx>
            <c:strRef>
              <c:f>'AIDS Deaths_by age grps_ESAR'!$A$38</c:f>
              <c:strCache>
                <c:ptCount val="1"/>
                <c:pt idx="0">
                  <c:v>Age 10-14</c:v>
                </c:pt>
              </c:strCache>
            </c:strRef>
          </c:tx>
          <c:spPr>
            <a:ln w="22225" cap="rnd">
              <a:solidFill>
                <a:schemeClr val="accent2"/>
              </a:solidFill>
              <a:round/>
            </a:ln>
            <a:effectLst/>
          </c:spPr>
          <c:marker>
            <c:symbol val="none"/>
          </c:marker>
          <c:cat>
            <c:numRef>
              <c:f>'AIDS Deaths_by age grps_ESAR'!$B$35:$Q$35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grps_ESAR'!$B$38:$Q$38</c:f>
              <c:numCache>
                <c:formatCode>General</c:formatCode>
                <c:ptCount val="16"/>
                <c:pt idx="0">
                  <c:v>5.5950718999999998</c:v>
                </c:pt>
                <c:pt idx="1">
                  <c:v>6.8801062000000002</c:v>
                </c:pt>
                <c:pt idx="2">
                  <c:v>8.2211587999999995</c:v>
                </c:pt>
                <c:pt idx="3">
                  <c:v>9.6152329000000005</c:v>
                </c:pt>
                <c:pt idx="4">
                  <c:v>11.0713273</c:v>
                </c:pt>
                <c:pt idx="5">
                  <c:v>12.512452300000001</c:v>
                </c:pt>
                <c:pt idx="6">
                  <c:v>13.8536117</c:v>
                </c:pt>
                <c:pt idx="7">
                  <c:v>14.9477969</c:v>
                </c:pt>
                <c:pt idx="8">
                  <c:v>15.361998700000001</c:v>
                </c:pt>
                <c:pt idx="9">
                  <c:v>15.817</c:v>
                </c:pt>
                <c:pt idx="10">
                  <c:v>15.632999999999999</c:v>
                </c:pt>
                <c:pt idx="11">
                  <c:v>15.238</c:v>
                </c:pt>
                <c:pt idx="12">
                  <c:v>14.548999999999999</c:v>
                </c:pt>
                <c:pt idx="13">
                  <c:v>13.625999999999999</c:v>
                </c:pt>
                <c:pt idx="14">
                  <c:v>12.558</c:v>
                </c:pt>
                <c:pt idx="15">
                  <c:v>11.896000000000001</c:v>
                </c:pt>
              </c:numCache>
            </c:numRef>
          </c:val>
          <c:smooth val="0"/>
        </c:ser>
        <c:ser>
          <c:idx val="2"/>
          <c:order val="3"/>
          <c:tx>
            <c:strRef>
              <c:f>'AIDS Deaths_by age grps_ESAR'!$A$39</c:f>
              <c:strCache>
                <c:ptCount val="1"/>
                <c:pt idx="0">
                  <c:v>Age 15-19</c:v>
                </c:pt>
              </c:strCache>
            </c:strRef>
          </c:tx>
          <c:spPr>
            <a:ln w="22225" cap="rnd">
              <a:solidFill>
                <a:schemeClr val="accent3"/>
              </a:solidFill>
              <a:round/>
            </a:ln>
            <a:effectLst/>
          </c:spPr>
          <c:marker>
            <c:symbol val="none"/>
          </c:marker>
          <c:cat>
            <c:numRef>
              <c:f>'AIDS Deaths_by age grps_ESAR'!$B$35:$Q$35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grps_ESAR'!$B$39:$Q$39</c:f>
              <c:numCache>
                <c:formatCode>General</c:formatCode>
                <c:ptCount val="16"/>
                <c:pt idx="0">
                  <c:v>5.9125501000000007</c:v>
                </c:pt>
                <c:pt idx="1">
                  <c:v>6.4065532999999997</c:v>
                </c:pt>
                <c:pt idx="2">
                  <c:v>6.9955407999999997</c:v>
                </c:pt>
                <c:pt idx="3">
                  <c:v>7.7075100000000001</c:v>
                </c:pt>
                <c:pt idx="4">
                  <c:v>8.4834943000000003</c:v>
                </c:pt>
                <c:pt idx="5">
                  <c:v>9.1124935000000011</c:v>
                </c:pt>
                <c:pt idx="6">
                  <c:v>9.6775022000000011</c:v>
                </c:pt>
                <c:pt idx="7">
                  <c:v>10.272520699999999</c:v>
                </c:pt>
                <c:pt idx="8">
                  <c:v>10.535555700000002</c:v>
                </c:pt>
                <c:pt idx="9">
                  <c:v>10.854619899999999</c:v>
                </c:pt>
                <c:pt idx="10">
                  <c:v>11.315718199999999</c:v>
                </c:pt>
                <c:pt idx="11">
                  <c:v>11.774815</c:v>
                </c:pt>
                <c:pt idx="12">
                  <c:v>12.222848599999999</c:v>
                </c:pt>
                <c:pt idx="13">
                  <c:v>12.431990599999999</c:v>
                </c:pt>
                <c:pt idx="14">
                  <c:v>12.33</c:v>
                </c:pt>
                <c:pt idx="15">
                  <c:v>12.086</c:v>
                </c:pt>
              </c:numCache>
            </c:numRef>
          </c:val>
          <c:smooth val="0"/>
        </c:ser>
        <c:ser>
          <c:idx val="3"/>
          <c:order val="4"/>
          <c:tx>
            <c:strRef>
              <c:f>'AIDS Deaths_by age grps_ESAR'!$A$40</c:f>
              <c:strCache>
                <c:ptCount val="1"/>
                <c:pt idx="0">
                  <c:v>Age 20-24</c:v>
                </c:pt>
              </c:strCache>
            </c:strRef>
          </c:tx>
          <c:spPr>
            <a:ln w="22225" cap="rnd">
              <a:solidFill>
                <a:schemeClr val="accent4"/>
              </a:solidFill>
              <a:round/>
            </a:ln>
            <a:effectLst/>
          </c:spPr>
          <c:marker>
            <c:symbol val="none"/>
          </c:marker>
          <c:cat>
            <c:numRef>
              <c:f>'AIDS Deaths_by age grps_ESAR'!$B$35:$Q$35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'AIDS Deaths_by age grps_ESAR'!$B$40:$Q$40</c:f>
              <c:numCache>
                <c:formatCode>General</c:formatCode>
                <c:ptCount val="16"/>
                <c:pt idx="0">
                  <c:v>30.940999999999999</c:v>
                </c:pt>
                <c:pt idx="1">
                  <c:v>31.667000000000002</c:v>
                </c:pt>
                <c:pt idx="2">
                  <c:v>31.71</c:v>
                </c:pt>
                <c:pt idx="3">
                  <c:v>31.141999999999999</c:v>
                </c:pt>
                <c:pt idx="4">
                  <c:v>30.050999999999998</c:v>
                </c:pt>
                <c:pt idx="5">
                  <c:v>28.481999999999999</c:v>
                </c:pt>
                <c:pt idx="6">
                  <c:v>26.632999999999999</c:v>
                </c:pt>
                <c:pt idx="7">
                  <c:v>24.724</c:v>
                </c:pt>
                <c:pt idx="8">
                  <c:v>22.844999999999999</c:v>
                </c:pt>
                <c:pt idx="9">
                  <c:v>21.33</c:v>
                </c:pt>
                <c:pt idx="10">
                  <c:v>20.260999999999999</c:v>
                </c:pt>
                <c:pt idx="11">
                  <c:v>19.446999999999999</c:v>
                </c:pt>
                <c:pt idx="12">
                  <c:v>18.738</c:v>
                </c:pt>
                <c:pt idx="13">
                  <c:v>18.145</c:v>
                </c:pt>
                <c:pt idx="14">
                  <c:v>17.715</c:v>
                </c:pt>
                <c:pt idx="15">
                  <c:v>17.510000000000002</c:v>
                </c:pt>
              </c:numCache>
            </c:numRef>
          </c:val>
          <c:smooth val="0"/>
        </c:ser>
        <c:dLbls>
          <c:showLegendKey val="0"/>
          <c:showVal val="0"/>
          <c:showCatName val="0"/>
          <c:showSerName val="0"/>
          <c:showPercent val="0"/>
          <c:showBubbleSize val="0"/>
        </c:dLbls>
        <c:smooth val="0"/>
        <c:axId val="451864624"/>
        <c:axId val="451856784"/>
      </c:lineChart>
      <c:catAx>
        <c:axId val="4518646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56784"/>
        <c:crosses val="autoZero"/>
        <c:auto val="1"/>
        <c:lblAlgn val="ctr"/>
        <c:lblOffset val="100"/>
        <c:noMultiLvlLbl val="0"/>
      </c:catAx>
      <c:valAx>
        <c:axId val="451856784"/>
        <c:scaling>
          <c:orientation val="minMax"/>
          <c:max val="16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64624"/>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515889797077665"/>
          <c:y val="0.12807894839542516"/>
          <c:w val="0.67401770233439628"/>
          <c:h val="0.77043788148613412"/>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4B084"/>
              </a:solidFill>
              <a:ln w="19050">
                <a:solidFill>
                  <a:schemeClr val="lt1"/>
                </a:solidFill>
              </a:ln>
              <a:effectLst/>
            </c:spPr>
          </c:dPt>
          <c:dPt>
            <c:idx val="2"/>
            <c:bubble3D val="0"/>
            <c:spPr>
              <a:solidFill>
                <a:srgbClr val="FFFF00"/>
              </a:solidFill>
              <a:ln w="19050">
                <a:solidFill>
                  <a:schemeClr val="lt1"/>
                </a:solidFill>
              </a:ln>
              <a:effectLst/>
            </c:spPr>
          </c:dPt>
          <c:dPt>
            <c:idx val="3"/>
            <c:bubble3D val="0"/>
            <c:spPr>
              <a:solidFill>
                <a:srgbClr val="FF0000"/>
              </a:solidFill>
              <a:ln w="19050">
                <a:solidFill>
                  <a:schemeClr val="lt1"/>
                </a:solidFill>
              </a:ln>
              <a:effectLst/>
            </c:spPr>
          </c:dPt>
          <c:dPt>
            <c:idx val="4"/>
            <c:bubble3D val="0"/>
            <c:spPr>
              <a:solidFill>
                <a:srgbClr val="FF0066"/>
              </a:solidFill>
              <a:ln w="19050">
                <a:solidFill>
                  <a:schemeClr val="lt1"/>
                </a:solidFill>
              </a:ln>
              <a:effectLst/>
            </c:spPr>
          </c:dPt>
          <c:dPt>
            <c:idx val="5"/>
            <c:bubble3D val="0"/>
            <c:spPr>
              <a:solidFill>
                <a:srgbClr val="00B050"/>
              </a:solidFill>
              <a:ln w="19050">
                <a:solidFill>
                  <a:schemeClr val="lt1"/>
                </a:solidFill>
              </a:ln>
              <a:effectLst/>
            </c:spPr>
          </c:dPt>
          <c:dPt>
            <c:idx val="6"/>
            <c:bubble3D val="0"/>
            <c:spPr>
              <a:solidFill>
                <a:srgbClr val="66FFFF"/>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9BC2E6"/>
              </a:solidFill>
              <a:ln w="19050">
                <a:solidFill>
                  <a:schemeClr val="lt1"/>
                </a:solidFill>
              </a:ln>
              <a:effectLst/>
            </c:spPr>
          </c:dPt>
          <c:dPt>
            <c:idx val="9"/>
            <c:bubble3D val="0"/>
            <c:spPr>
              <a:solidFill>
                <a:srgbClr val="CC99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FF0000"/>
              </a:solidFill>
              <a:ln w="19050">
                <a:solidFill>
                  <a:schemeClr val="lt1"/>
                </a:solidFill>
              </a:ln>
              <a:effectLst/>
            </c:spPr>
          </c:dPt>
          <c:dPt>
            <c:idx val="12"/>
            <c:bubble3D val="0"/>
            <c:spPr>
              <a:solidFill>
                <a:srgbClr val="00B050"/>
              </a:solidFill>
              <a:ln w="19050">
                <a:solidFill>
                  <a:schemeClr val="lt1"/>
                </a:solidFill>
              </a:ln>
              <a:effectLst/>
            </c:spPr>
          </c:dPt>
          <c:dPt>
            <c:idx val="13"/>
            <c:bubble3D val="0"/>
            <c:spPr>
              <a:solidFill>
                <a:srgbClr val="D9E1F2"/>
              </a:solidFill>
              <a:ln w="19050">
                <a:solidFill>
                  <a:schemeClr val="lt1"/>
                </a:solidFill>
              </a:ln>
              <a:effectLst/>
            </c:spPr>
          </c:dPt>
          <c:dPt>
            <c:idx val="14"/>
            <c:bubble3D val="0"/>
            <c:spPr>
              <a:solidFill>
                <a:srgbClr val="E7E6E6"/>
              </a:solidFill>
              <a:ln w="19050">
                <a:solidFill>
                  <a:schemeClr val="lt1"/>
                </a:solidFill>
              </a:ln>
              <a:effectLst/>
            </c:spPr>
          </c:dPt>
          <c:dPt>
            <c:idx val="15"/>
            <c:bubble3D val="0"/>
            <c:spPr>
              <a:solidFill>
                <a:srgbClr val="E2EFDA"/>
              </a:solidFill>
              <a:ln w="19050">
                <a:solidFill>
                  <a:schemeClr val="lt1"/>
                </a:solidFill>
              </a:ln>
              <a:effectLst/>
            </c:spPr>
          </c:dPt>
          <c:dPt>
            <c:idx val="16"/>
            <c:bubble3D val="0"/>
            <c:spPr>
              <a:solidFill>
                <a:srgbClr val="0070C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2CC"/>
              </a:solidFill>
              <a:ln w="19050">
                <a:solidFill>
                  <a:schemeClr val="lt1"/>
                </a:solidFill>
              </a:ln>
              <a:effectLst/>
            </c:spPr>
          </c:dPt>
          <c:dPt>
            <c:idx val="19"/>
            <c:bubble3D val="0"/>
            <c:spPr>
              <a:solidFill>
                <a:srgbClr val="7030A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FFD0123E-5E7B-468C-9C67-A9AF7CC0808D}" type="CELLRANGE">
                      <a:rPr lang="en-US"/>
                      <a:pPr/>
                      <a:t>[CELLRANGE]</a:t>
                    </a:fld>
                    <a:r>
                      <a:rPr lang="en-US" baseline="0"/>
                      <a:t> </a:t>
                    </a:r>
                    <a:fld id="{66530449-3AEE-493D-B721-BC3CEEE97177}" type="CATEGORYNAME">
                      <a:rPr lang="en-US" baseline="0"/>
                      <a:pPr/>
                      <a:t>[CATEGORY NAME]</a:t>
                    </a:fld>
                    <a:r>
                      <a:rPr lang="en-US" baseline="0"/>
                      <a:t> </a:t>
                    </a:r>
                    <a:fld id="{EF9D4192-52E4-4E59-9B43-875982DD745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0CE4C7B9-364E-448C-9830-CBF58E01C04E}" type="CELLRANGE">
                      <a:rPr lang="en-US"/>
                      <a:pPr/>
                      <a:t>[CELLRANGE]</a:t>
                    </a:fld>
                    <a:r>
                      <a:rPr lang="en-US" baseline="0"/>
                      <a:t> </a:t>
                    </a:r>
                    <a:fld id="{3B8F2DEF-7A66-48E9-9B9C-E4637C9C8459}" type="CATEGORYNAME">
                      <a:rPr lang="en-US" baseline="0"/>
                      <a:pPr/>
                      <a:t>[CATEGORY NAME]</a:t>
                    </a:fld>
                    <a:r>
                      <a:rPr lang="en-US" baseline="0"/>
                      <a:t> </a:t>
                    </a:r>
                    <a:fld id="{5709ADE3-6FC9-4035-9460-D466EBB35AC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8C71C4B4-0BD5-407D-8440-72BEB711209B}" type="CELLRANGE">
                      <a:rPr lang="en-US"/>
                      <a:pPr/>
                      <a:t>[CELLRANGE]</a:t>
                    </a:fld>
                    <a:r>
                      <a:rPr lang="en-US" baseline="0"/>
                      <a:t> </a:t>
                    </a:r>
                    <a:fld id="{5C1D66C5-80D0-4D17-8253-5B762AB52232}" type="CATEGORYNAME">
                      <a:rPr lang="en-US" baseline="0"/>
                      <a:pPr/>
                      <a:t>[CATEGORY NAME]</a:t>
                    </a:fld>
                    <a:r>
                      <a:rPr lang="en-US" baseline="0"/>
                      <a:t> </a:t>
                    </a:r>
                    <a:fld id="{3F824701-29C3-409D-910B-87D568C3870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ACE67A58-70B2-480E-B644-806BCFCBF8A6}" type="CELLRANGE">
                      <a:rPr lang="en-US"/>
                      <a:pPr/>
                      <a:t>[CELLRANGE]</a:t>
                    </a:fld>
                    <a:r>
                      <a:rPr lang="en-US" baseline="0"/>
                      <a:t> </a:t>
                    </a:r>
                    <a:fld id="{95A76A08-0875-4DFB-A51B-76E5AA5A9971}" type="CATEGORYNAME">
                      <a:rPr lang="en-US" baseline="0"/>
                      <a:pPr/>
                      <a:t>[CATEGORY NAME]</a:t>
                    </a:fld>
                    <a:r>
                      <a:rPr lang="en-US" baseline="0"/>
                      <a:t> </a:t>
                    </a:r>
                    <a:fld id="{48175E26-6C24-4B9B-81B0-3B7BDBA980E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4E909AAE-176C-4B6C-9EFD-F45795CBA991}" type="CATEGORYNAME">
                      <a:rPr lang="en-US" baseline="0"/>
                      <a:pPr/>
                      <a:t>[CATEGORY NAME]</a:t>
                    </a:fld>
                    <a:r>
                      <a:rPr lang="en-US" baseline="0"/>
                      <a:t> </a:t>
                    </a:r>
                    <a:fld id="{6CA10525-6C10-4CEC-960A-756534C7D17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5"/>
              <c:layout/>
              <c:tx>
                <c:rich>
                  <a:bodyPr/>
                  <a:lstStyle/>
                  <a:p>
                    <a:fld id="{70FD736A-234F-4CC0-AA8F-896ADAB9BB2E}" type="CELLRANGE">
                      <a:rPr lang="en-US"/>
                      <a:pPr/>
                      <a:t>[CELLRANGE]</a:t>
                    </a:fld>
                    <a:r>
                      <a:rPr lang="en-US" baseline="0"/>
                      <a:t> </a:t>
                    </a:r>
                    <a:fld id="{0CA5E5BF-8599-482C-90C7-1EB7D5E756E9}" type="CATEGORYNAME">
                      <a:rPr lang="en-US" baseline="0"/>
                      <a:pPr/>
                      <a:t>[CATEGORY NAME]</a:t>
                    </a:fld>
                    <a:r>
                      <a:rPr lang="en-US" baseline="0"/>
                      <a:t> </a:t>
                    </a:r>
                    <a:fld id="{76E59EB7-B547-4787-9380-47B91D54418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8D6DDE99-DAB2-45F5-9A49-056ECA67ECC2}" type="CELLRANGE">
                      <a:rPr lang="en-US"/>
                      <a:pPr/>
                      <a:t>[CELLRANGE]</a:t>
                    </a:fld>
                    <a:r>
                      <a:rPr lang="en-US" baseline="0"/>
                      <a:t> </a:t>
                    </a:r>
                    <a:fld id="{A6D05FA8-0455-4E55-BC09-CAB9914012C6}" type="CATEGORYNAME">
                      <a:rPr lang="en-US" baseline="0"/>
                      <a:pPr/>
                      <a:t>[CATEGORY NAME]</a:t>
                    </a:fld>
                    <a:r>
                      <a:rPr lang="en-US" baseline="0"/>
                      <a:t> </a:t>
                    </a:r>
                    <a:fld id="{142B7FF1-38ED-4F02-8A9A-BF248A529A0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738AA59C-84B4-4076-83F3-440465A1F85A}" type="CELLRANGE">
                      <a:rPr lang="en-US"/>
                      <a:pPr/>
                      <a:t>[CELLRANGE]</a:t>
                    </a:fld>
                    <a:r>
                      <a:rPr lang="en-US" baseline="0"/>
                      <a:t> </a:t>
                    </a:r>
                    <a:fld id="{F2761E83-FAB8-43E2-96A8-61FA341C1905}" type="CATEGORYNAME">
                      <a:rPr lang="en-US" baseline="0"/>
                      <a:pPr/>
                      <a:t>[CATEGORY NAME]</a:t>
                    </a:fld>
                    <a:r>
                      <a:rPr lang="en-US" baseline="0"/>
                      <a:t> </a:t>
                    </a:r>
                    <a:fld id="{4B1EB18C-6052-44F6-9566-CCB6B89F8A6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manualLayout>
                  <c:x val="4.4584018565856545E-2"/>
                  <c:y val="-1.7521393007424939E-2"/>
                </c:manualLayout>
              </c:layout>
              <c:tx>
                <c:rich>
                  <a:bodyPr/>
                  <a:lstStyle/>
                  <a:p>
                    <a:fld id="{3C324110-A919-44D9-9981-BBD222439CB4}" type="CELLRANGE">
                      <a:rPr lang="en-US" baseline="0"/>
                      <a:pPr/>
                      <a:t>[CELLRANGE]</a:t>
                    </a:fld>
                    <a:r>
                      <a:rPr lang="en-US" baseline="0"/>
                      <a:t> </a:t>
                    </a:r>
                    <a:fld id="{C132D5E5-C14A-4616-8BFD-B54CF3AB9BA2}" type="CATEGORYNAME">
                      <a:rPr lang="en-US" baseline="0"/>
                      <a:pPr/>
                      <a:t>[CATEGORY NAME]</a:t>
                    </a:fld>
                    <a:r>
                      <a:rPr lang="en-US" baseline="0"/>
                      <a:t> </a:t>
                    </a:r>
                    <a:fld id="{2CEEB02B-A5FA-4272-B056-839AB130CD4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9"/>
              <c:layout/>
              <c:tx>
                <c:rich>
                  <a:bodyPr/>
                  <a:lstStyle/>
                  <a:p>
                    <a:fld id="{0861A488-9BC8-4D4D-9B13-B411C63C98C5}" type="CELLRANGE">
                      <a:rPr lang="en-US"/>
                      <a:pPr/>
                      <a:t>[CELLRANGE]</a:t>
                    </a:fld>
                    <a:r>
                      <a:rPr lang="en-US" baseline="0"/>
                      <a:t> </a:t>
                    </a:r>
                    <a:fld id="{93CA8955-9343-4F5F-B889-07F62C6C2E40}" type="CATEGORYNAME">
                      <a:rPr lang="en-US" baseline="0"/>
                      <a:pPr/>
                      <a:t>[CATEGORY NAME]</a:t>
                    </a:fld>
                    <a:r>
                      <a:rPr lang="en-US" baseline="0"/>
                      <a:t> </a:t>
                    </a:r>
                    <a:fld id="{C60A7B75-1FD9-4306-9F67-6B0A0D71704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8EA12D3E-62A5-4E8D-9215-DDDB65A9EB22}" type="CELLRANGE">
                      <a:rPr lang="en-US"/>
                      <a:pPr/>
                      <a:t>[CELLRANGE]</a:t>
                    </a:fld>
                    <a:r>
                      <a:rPr lang="en-US" baseline="0"/>
                      <a:t> </a:t>
                    </a:r>
                    <a:fld id="{96714FC4-890D-4475-A4CB-7F1D951E53C4}" type="CATEGORYNAME">
                      <a:rPr lang="en-US" baseline="0"/>
                      <a:pPr/>
                      <a:t>[CATEGORY NAME]</a:t>
                    </a:fld>
                    <a:r>
                      <a:rPr lang="en-US" baseline="0"/>
                      <a:t> </a:t>
                    </a:r>
                    <a:fld id="{9212BCF3-B116-4FFD-A819-5EA0A7D56E9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463EDB00-11E1-4CA5-B438-DC55AEA5C49A}" type="CELLRANGE">
                      <a:rPr lang="en-US"/>
                      <a:pPr/>
                      <a:t>[CELLRANGE]</a:t>
                    </a:fld>
                    <a:r>
                      <a:rPr lang="en-US" baseline="0"/>
                      <a:t> </a:t>
                    </a:r>
                    <a:fld id="{3E1811F7-5F9B-4B3B-B604-06E8A30F9BB3}" type="CATEGORYNAME">
                      <a:rPr lang="en-US" baseline="0"/>
                      <a:pPr/>
                      <a:t>[CATEGORY NAME]</a:t>
                    </a:fld>
                    <a:r>
                      <a:rPr lang="en-US" baseline="0"/>
                      <a:t> </a:t>
                    </a:r>
                    <a:fld id="{F4E22FEF-E5F0-41D2-AD29-310968996AD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8A8DBB51-720E-406E-AEF0-34921BCD54BD}" type="CELLRANGE">
                      <a:rPr lang="en-US"/>
                      <a:pPr/>
                      <a:t>[CELLRANGE]</a:t>
                    </a:fld>
                    <a:r>
                      <a:rPr lang="en-US" baseline="0"/>
                      <a:t> </a:t>
                    </a:r>
                    <a:fld id="{821E5275-A222-4E21-BC85-A661125F06FA}" type="CATEGORYNAME">
                      <a:rPr lang="en-US" baseline="0"/>
                      <a:pPr/>
                      <a:t>[CATEGORY NAME]</a:t>
                    </a:fld>
                    <a:r>
                      <a:rPr lang="en-US" baseline="0"/>
                      <a:t> </a:t>
                    </a:r>
                    <a:fld id="{F2AC7771-BD04-4BD5-906A-65E64410649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358040CB-E8FA-417B-B837-4A908971C583}" type="CELLRANGE">
                      <a:rPr lang="en-US"/>
                      <a:pPr/>
                      <a:t>[CELLRANGE]</a:t>
                    </a:fld>
                    <a:r>
                      <a:rPr lang="en-US" baseline="0"/>
                      <a:t> </a:t>
                    </a:r>
                    <a:fld id="{21AB2D14-3617-4660-B04B-5EC0926DB592}" type="CATEGORYNAME">
                      <a:rPr lang="en-US" baseline="0"/>
                      <a:pPr/>
                      <a:t>[CATEGORY NAME]</a:t>
                    </a:fld>
                    <a:r>
                      <a:rPr lang="en-US" baseline="0"/>
                      <a:t> </a:t>
                    </a:r>
                    <a:fld id="{69A9D9FC-EEF6-4853-BBA2-39A22D75A38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63D464C5-6CE6-410F-8886-E7C6FD352144}" type="CELLRANGE">
                      <a:rPr lang="en-US"/>
                      <a:pPr/>
                      <a:t>[CELLRANGE]</a:t>
                    </a:fld>
                    <a:r>
                      <a:rPr lang="en-US" baseline="0"/>
                      <a:t> </a:t>
                    </a:r>
                    <a:fld id="{118F7083-85B8-4EFD-8383-CAE2C05534A2}" type="CATEGORYNAME">
                      <a:rPr lang="en-US" baseline="0"/>
                      <a:pPr/>
                      <a:t>[CATEGORY NAME]</a:t>
                    </a:fld>
                    <a:r>
                      <a:rPr lang="en-US" baseline="0"/>
                      <a:t> </a:t>
                    </a:r>
                    <a:fld id="{BC01C838-E136-465A-843F-8141B46B350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CE1510E5-3209-49F0-8B9C-DD41880C90E7}" type="CELLRANGE">
                      <a:rPr lang="en-US"/>
                      <a:pPr/>
                      <a:t>[CELLRANGE]</a:t>
                    </a:fld>
                    <a:r>
                      <a:rPr lang="en-US" baseline="0"/>
                      <a:t> </a:t>
                    </a:r>
                    <a:fld id="{BB353BD3-83E3-46E2-B8F4-2E761B35D6F4}" type="CATEGORYNAME">
                      <a:rPr lang="en-US" baseline="0"/>
                      <a:pPr/>
                      <a:t>[CATEGORY NAME]</a:t>
                    </a:fld>
                    <a:r>
                      <a:rPr lang="en-US" baseline="0"/>
                      <a:t> </a:t>
                    </a:r>
                    <a:fld id="{895E0F8F-BABD-4C1E-99ED-B4529087EE8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2E394FE3-BB71-4234-B264-A65885158A61}" type="CELLRANGE">
                      <a:rPr lang="en-US"/>
                      <a:pPr/>
                      <a:t>[CELLRANGE]</a:t>
                    </a:fld>
                    <a:r>
                      <a:rPr lang="en-US" baseline="0"/>
                      <a:t> </a:t>
                    </a:r>
                    <a:fld id="{3818EB7F-B25A-4DFB-8427-856B18CEA37E}" type="CATEGORYNAME">
                      <a:rPr lang="en-US" baseline="0"/>
                      <a:pPr/>
                      <a:t>[CATEGORY NAME]</a:t>
                    </a:fld>
                    <a:r>
                      <a:rPr lang="en-US" baseline="0"/>
                      <a:t> </a:t>
                    </a:r>
                    <a:fld id="{944BE245-3FFE-4199-91C0-0F04FEF2DA9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024709E2-2717-4C60-94D8-E26D80237A69}" type="CELLRANGE">
                      <a:rPr lang="en-US"/>
                      <a:pPr/>
                      <a:t>[CELLRANGE]</a:t>
                    </a:fld>
                    <a:r>
                      <a:rPr lang="en-US" baseline="0"/>
                      <a:t> </a:t>
                    </a:r>
                    <a:fld id="{3E8A6D91-1F00-41C1-928B-84AE63E44D3C}" type="CATEGORYNAME">
                      <a:rPr lang="en-US" baseline="0"/>
                      <a:pPr/>
                      <a:t>[CATEGORY NAME]</a:t>
                    </a:fld>
                    <a:r>
                      <a:rPr lang="en-US" baseline="0"/>
                      <a:t> </a:t>
                    </a:r>
                    <a:fld id="{9BB42FF3-6B29-457F-856A-83F45C43E70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A7CD65F9-CECA-4563-83D5-4DCD1F9F81A8}" type="CELLRANGE">
                      <a:rPr lang="en-US"/>
                      <a:pPr/>
                      <a:t>[CELLRANGE]</a:t>
                    </a:fld>
                    <a:r>
                      <a:rPr lang="en-US" baseline="0"/>
                      <a:t> </a:t>
                    </a:r>
                    <a:fld id="{143306C3-ADA9-477E-AF17-BBCB6D961EC0}" type="CATEGORYNAME">
                      <a:rPr lang="en-US" baseline="0"/>
                      <a:pPr/>
                      <a:t>[CATEGORY NAME]</a:t>
                    </a:fld>
                    <a:r>
                      <a:rPr lang="en-US" baseline="0"/>
                      <a:t> </a:t>
                    </a:r>
                    <a:fld id="{F68DF6AE-F05E-4C20-A27F-45DDD9C3B85C}"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9"/>
              <c:layout/>
              <c:tx>
                <c:rich>
                  <a:bodyPr/>
                  <a:lstStyle/>
                  <a:p>
                    <a:fld id="{E5AF658B-FF1C-403A-BA8F-7D9BFA7E0724}" type="CELLRANGE">
                      <a:rPr lang="en-US"/>
                      <a:pPr/>
                      <a:t>[CELLRANGE]</a:t>
                    </a:fld>
                    <a:r>
                      <a:rPr lang="en-US" baseline="0"/>
                      <a:t> </a:t>
                    </a:r>
                    <a:fld id="{17904228-45B8-4D77-9F19-A405A6287ED3}" type="CATEGORYNAME">
                      <a:rPr lang="en-US" baseline="0"/>
                      <a:pPr/>
                      <a:t>[CATEGORY NAME]</a:t>
                    </a:fld>
                    <a:r>
                      <a:rPr lang="en-US" baseline="0"/>
                      <a:t> </a:t>
                    </a:r>
                    <a:fld id="{E88F308A-B259-4997-A2E3-60B735697AD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0F686021-E59C-4E44-8D79-956E3CB3C646}" type="CELLRANGE">
                      <a:rPr lang="en-US"/>
                      <a:pPr/>
                      <a:t>[CELLRANGE]</a:t>
                    </a:fld>
                    <a:r>
                      <a:rPr lang="en-US" baseline="0"/>
                      <a:t> </a:t>
                    </a:r>
                    <a:fld id="{399E8BB5-A09D-468A-A437-7DA8A3734B5E}" type="CATEGORYNAME">
                      <a:rPr lang="en-US" baseline="0"/>
                      <a:pPr/>
                      <a:t>[CATEGORY NAME]</a:t>
                    </a:fld>
                    <a:r>
                      <a:rPr lang="en-US" baseline="0"/>
                      <a:t> </a:t>
                    </a:r>
                    <a:fld id="{6B07D8A6-5154-46E3-B868-7C5D15A3392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Deaths_10-19'!$B$40:$B$60</c:f>
              <c:strCache>
                <c:ptCount val="21"/>
                <c:pt idx="0">
                  <c:v>South Africa</c:v>
                </c:pt>
                <c:pt idx="1">
                  <c:v>Uganda</c:v>
                </c:pt>
                <c:pt idx="2">
                  <c:v>Kenya</c:v>
                </c:pt>
                <c:pt idx="3">
                  <c:v>India</c:v>
                </c:pt>
                <c:pt idx="4">
                  <c:v>Nigeria</c:v>
                </c:pt>
                <c:pt idx="5">
                  <c:v>United Republic of Tanzania</c:v>
                </c:pt>
                <c:pt idx="6">
                  <c:v>Zimbabwe</c:v>
                </c:pt>
                <c:pt idx="7">
                  <c:v>Zambia</c:v>
                </c:pt>
                <c:pt idx="8">
                  <c:v>Democratic Republic of the Congo</c:v>
                </c:pt>
                <c:pt idx="9">
                  <c:v>Malawi</c:v>
                </c:pt>
                <c:pt idx="10">
                  <c:v>Ethiopia</c:v>
                </c:pt>
                <c:pt idx="11">
                  <c:v>Rwanda</c:v>
                </c:pt>
                <c:pt idx="12">
                  <c:v>Côte d’Ivoire</c:v>
                </c:pt>
                <c:pt idx="13">
                  <c:v>Burkina Faso</c:v>
                </c:pt>
                <c:pt idx="14">
                  <c:v>Thailand</c:v>
                </c:pt>
                <c:pt idx="15">
                  <c:v>Brazil</c:v>
                </c:pt>
                <c:pt idx="16">
                  <c:v>Mozambique</c:v>
                </c:pt>
                <c:pt idx="17">
                  <c:v>Cameroon</c:v>
                </c:pt>
                <c:pt idx="18">
                  <c:v>Cambodia</c:v>
                </c:pt>
                <c:pt idx="19">
                  <c:v>Ghana</c:v>
                </c:pt>
                <c:pt idx="20">
                  <c:v>Rest of World</c:v>
                </c:pt>
              </c:strCache>
            </c:strRef>
          </c:cat>
          <c:val>
            <c:numRef>
              <c:f>'AIDS Deaths_10-19'!$C$40:$C$60</c:f>
              <c:numCache>
                <c:formatCode>General</c:formatCode>
                <c:ptCount val="21"/>
                <c:pt idx="0">
                  <c:v>2515</c:v>
                </c:pt>
                <c:pt idx="1">
                  <c:v>2051</c:v>
                </c:pt>
                <c:pt idx="2">
                  <c:v>1450</c:v>
                </c:pt>
                <c:pt idx="3">
                  <c:v>1272</c:v>
                </c:pt>
                <c:pt idx="4">
                  <c:v>1119.3579999999999</c:v>
                </c:pt>
                <c:pt idx="5">
                  <c:v>1099</c:v>
                </c:pt>
                <c:pt idx="6">
                  <c:v>1080</c:v>
                </c:pt>
                <c:pt idx="7">
                  <c:v>986</c:v>
                </c:pt>
                <c:pt idx="8">
                  <c:v>684</c:v>
                </c:pt>
                <c:pt idx="9">
                  <c:v>683</c:v>
                </c:pt>
                <c:pt idx="10">
                  <c:v>571</c:v>
                </c:pt>
                <c:pt idx="11">
                  <c:v>378</c:v>
                </c:pt>
                <c:pt idx="12">
                  <c:v>261.97429999999997</c:v>
                </c:pt>
                <c:pt idx="13">
                  <c:v>259</c:v>
                </c:pt>
                <c:pt idx="14">
                  <c:v>252</c:v>
                </c:pt>
                <c:pt idx="15">
                  <c:v>242</c:v>
                </c:pt>
                <c:pt idx="16">
                  <c:v>233</c:v>
                </c:pt>
                <c:pt idx="17">
                  <c:v>213</c:v>
                </c:pt>
                <c:pt idx="18">
                  <c:v>192.6979</c:v>
                </c:pt>
                <c:pt idx="19">
                  <c:v>177</c:v>
                </c:pt>
                <c:pt idx="20" formatCode="0">
                  <c:v>2444.7998999999995</c:v>
                </c:pt>
              </c:numCache>
            </c:numRef>
          </c:val>
          <c:extLst>
            <c:ext xmlns:c15="http://schemas.microsoft.com/office/drawing/2012/chart" uri="{02D57815-91ED-43cb-92C2-25804820EDAC}">
              <c15:datalabelsRange>
                <c15:f>'AIDS Deaths_10-19'!$D$40:$D$60</c15:f>
                <c15:dlblRangeCache>
                  <c:ptCount val="21"/>
                  <c:pt idx="0">
                    <c:v>2,500</c:v>
                  </c:pt>
                  <c:pt idx="1">
                    <c:v>2,100</c:v>
                  </c:pt>
                  <c:pt idx="2">
                    <c:v>1,500</c:v>
                  </c:pt>
                  <c:pt idx="4">
                    <c:v>1,100</c:v>
                  </c:pt>
                  <c:pt idx="5">
                    <c:v>1,100</c:v>
                  </c:pt>
                  <c:pt idx="6">
                    <c:v>1,100</c:v>
                  </c:pt>
                  <c:pt idx="7">
                    <c:v>&lt;1,000</c:v>
                  </c:pt>
                  <c:pt idx="8">
                    <c:v>&lt;1,000</c:v>
                  </c:pt>
                  <c:pt idx="9">
                    <c:v>&lt;1,000</c:v>
                  </c:pt>
                  <c:pt idx="11">
                    <c:v>&lt;500</c:v>
                  </c:pt>
                  <c:pt idx="12">
                    <c:v>&lt;500</c:v>
                  </c:pt>
                  <c:pt idx="13">
                    <c:v>&lt;500</c:v>
                  </c:pt>
                  <c:pt idx="14">
                    <c:v>&lt;500</c:v>
                  </c:pt>
                  <c:pt idx="15">
                    <c:v>&lt;500</c:v>
                  </c:pt>
                  <c:pt idx="16">
                    <c:v>&lt;500</c:v>
                  </c:pt>
                  <c:pt idx="17">
                    <c:v>&lt;500</c:v>
                  </c:pt>
                  <c:pt idx="19">
                    <c:v>&lt;200</c:v>
                  </c:pt>
                  <c:pt idx="20">
                    <c:v>2,400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323220114848511"/>
          <c:y val="0.1362626152897726"/>
          <c:w val="0.67883468843053152"/>
          <c:h val="0.77492533887568127"/>
        </c:manualLayout>
      </c:layout>
      <c:pieChart>
        <c:varyColors val="1"/>
        <c:ser>
          <c:idx val="0"/>
          <c:order val="0"/>
          <c:dPt>
            <c:idx val="0"/>
            <c:bubble3D val="0"/>
            <c:spPr>
              <a:solidFill>
                <a:srgbClr val="FFC000"/>
              </a:solidFill>
              <a:ln w="19050">
                <a:solidFill>
                  <a:schemeClr val="lt1"/>
                </a:solidFill>
              </a:ln>
              <a:effectLst/>
            </c:spPr>
          </c:dPt>
          <c:dPt>
            <c:idx val="1"/>
            <c:bubble3D val="0"/>
            <c:spPr>
              <a:solidFill>
                <a:srgbClr val="FF0066"/>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FFFF00"/>
              </a:solidFill>
              <a:ln w="19050">
                <a:solidFill>
                  <a:schemeClr val="lt1"/>
                </a:solidFill>
              </a:ln>
              <a:effectLst/>
            </c:spPr>
          </c:dPt>
          <c:dPt>
            <c:idx val="4"/>
            <c:bubble3D val="0"/>
            <c:spPr>
              <a:solidFill>
                <a:srgbClr val="00B050"/>
              </a:solidFill>
              <a:ln w="19050">
                <a:solidFill>
                  <a:schemeClr val="lt1"/>
                </a:solidFill>
              </a:ln>
              <a:effectLst/>
            </c:spPr>
          </c:dPt>
          <c:dPt>
            <c:idx val="5"/>
            <c:bubble3D val="0"/>
            <c:spPr>
              <a:solidFill>
                <a:srgbClr val="0070C0"/>
              </a:solidFill>
              <a:ln w="19050">
                <a:solidFill>
                  <a:schemeClr val="lt1"/>
                </a:solidFill>
              </a:ln>
              <a:effectLst/>
            </c:spPr>
          </c:dPt>
          <c:dPt>
            <c:idx val="6"/>
            <c:bubble3D val="0"/>
            <c:spPr>
              <a:solidFill>
                <a:srgbClr val="F4B084"/>
              </a:solidFill>
              <a:ln w="19050">
                <a:solidFill>
                  <a:schemeClr val="lt1"/>
                </a:solidFill>
              </a:ln>
              <a:effectLst/>
            </c:spPr>
          </c:dPt>
          <c:dPt>
            <c:idx val="7"/>
            <c:bubble3D val="0"/>
            <c:spPr>
              <a:solidFill>
                <a:srgbClr val="CC99FF"/>
              </a:solidFill>
              <a:ln w="19050">
                <a:solidFill>
                  <a:schemeClr val="lt1"/>
                </a:solidFill>
              </a:ln>
              <a:effectLst/>
            </c:spPr>
          </c:dPt>
          <c:dPt>
            <c:idx val="8"/>
            <c:bubble3D val="0"/>
            <c:spPr>
              <a:solidFill>
                <a:srgbClr val="66FFFF"/>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rgbClr val="00B0F0"/>
              </a:solidFill>
              <a:ln w="19050">
                <a:solidFill>
                  <a:schemeClr val="lt1"/>
                </a:solidFill>
              </a:ln>
              <a:effectLst/>
            </c:spPr>
          </c:dPt>
          <c:dPt>
            <c:idx val="11"/>
            <c:bubble3D val="0"/>
            <c:spPr>
              <a:solidFill>
                <a:srgbClr val="9BC2E6"/>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7030A0"/>
              </a:solidFill>
              <a:ln w="19050">
                <a:solidFill>
                  <a:schemeClr val="lt1"/>
                </a:solidFill>
              </a:ln>
              <a:effectLst/>
            </c:spPr>
          </c:dPt>
          <c:dPt>
            <c:idx val="15"/>
            <c:bubble3D val="0"/>
            <c:spPr>
              <a:solidFill>
                <a:srgbClr val="92D050"/>
              </a:solidFill>
              <a:ln w="19050">
                <a:solidFill>
                  <a:schemeClr val="lt1"/>
                </a:solidFill>
              </a:ln>
              <a:effectLst/>
            </c:spPr>
          </c:dPt>
          <c:dPt>
            <c:idx val="16"/>
            <c:bubble3D val="0"/>
            <c:spPr>
              <a:solidFill>
                <a:srgbClr val="FCE4D6"/>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C00000"/>
              </a:solidFill>
              <a:ln w="19050">
                <a:solidFill>
                  <a:schemeClr val="lt1"/>
                </a:solidFill>
              </a:ln>
              <a:effectLst/>
            </c:spPr>
          </c:dPt>
          <c:dPt>
            <c:idx val="19"/>
            <c:bubble3D val="0"/>
            <c:spPr>
              <a:solidFill>
                <a:srgbClr val="FFFF00"/>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4FF6253A-84E9-4D04-8C0E-3DBAAAD38A74}" type="CELLRANGE">
                      <a:rPr lang="en-US"/>
                      <a:pPr/>
                      <a:t>[CELLRANGE]</a:t>
                    </a:fld>
                    <a:r>
                      <a:rPr lang="en-US" baseline="0"/>
                      <a:t> </a:t>
                    </a:r>
                    <a:fld id="{5BAE052D-AE53-41A5-BB66-A61AD764F3A9}" type="CATEGORYNAME">
                      <a:rPr lang="en-US" baseline="0"/>
                      <a:pPr/>
                      <a:t>[CATEGORY NAME]</a:t>
                    </a:fld>
                    <a:r>
                      <a:rPr lang="en-US" baseline="0"/>
                      <a:t> </a:t>
                    </a:r>
                    <a:fld id="{4E7BB035-0F43-4215-82EB-662BEE82471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
              <c:layout/>
              <c:tx>
                <c:rich>
                  <a:bodyPr/>
                  <a:lstStyle/>
                  <a:p>
                    <a:fld id="{2CEAF0B2-05F8-4A68-A8AA-F2C540F125D7}" type="CATEGORYNAME">
                      <a:rPr lang="en-US" baseline="0"/>
                      <a:pPr/>
                      <a:t>[CATEGORY NAME]</a:t>
                    </a:fld>
                    <a:r>
                      <a:rPr lang="en-US" baseline="0"/>
                      <a:t> </a:t>
                    </a:r>
                    <a:fld id="{4380925D-80B6-44CB-9016-83BF11FC4641}"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152CCF1B-001D-4197-9C27-C30FC179599E}" type="CELLRANGE">
                      <a:rPr lang="en-US"/>
                      <a:pPr/>
                      <a:t>[CELLRANGE]</a:t>
                    </a:fld>
                    <a:r>
                      <a:rPr lang="en-US" baseline="0"/>
                      <a:t> </a:t>
                    </a:r>
                    <a:fld id="{A5FAEBB8-424C-44F4-B6B0-6F17B8042C8B}" type="CATEGORYNAME">
                      <a:rPr lang="en-US" baseline="0"/>
                      <a:pPr/>
                      <a:t>[CATEGORY NAME]</a:t>
                    </a:fld>
                    <a:r>
                      <a:rPr lang="en-US" baseline="0"/>
                      <a:t> </a:t>
                    </a:r>
                    <a:fld id="{4F944F3B-E2D5-4C4E-9698-B13622C46A06}"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C209CDA1-075F-42D9-A552-07644BFB3D5A}" type="CELLRANGE">
                      <a:rPr lang="en-US"/>
                      <a:pPr/>
                      <a:t>[CELLRANGE]</a:t>
                    </a:fld>
                    <a:r>
                      <a:rPr lang="en-US" baseline="0"/>
                      <a:t> </a:t>
                    </a:r>
                    <a:fld id="{24D37ADC-15CB-43B1-ABAB-CB665EE0C847}" type="CATEGORYNAME">
                      <a:rPr lang="en-US" baseline="0"/>
                      <a:pPr/>
                      <a:t>[CATEGORY NAME]</a:t>
                    </a:fld>
                    <a:r>
                      <a:rPr lang="en-US" baseline="0"/>
                      <a:t> </a:t>
                    </a:r>
                    <a:fld id="{5E6BA23D-55C7-4330-B876-699A5289876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37C09FD7-A391-4E2D-83F9-877914295531}" type="CELLRANGE">
                      <a:rPr lang="en-US"/>
                      <a:pPr/>
                      <a:t>[CELLRANGE]</a:t>
                    </a:fld>
                    <a:r>
                      <a:rPr lang="en-US" baseline="0"/>
                      <a:t> </a:t>
                    </a:r>
                    <a:fld id="{6E5E3EBD-CAFA-44F4-BBE7-C99F6685370F}" type="CATEGORYNAME">
                      <a:rPr lang="en-US" baseline="0"/>
                      <a:pPr/>
                      <a:t>[CATEGORY NAME]</a:t>
                    </a:fld>
                    <a:r>
                      <a:rPr lang="en-US" baseline="0"/>
                      <a:t> </a:t>
                    </a:r>
                    <a:fld id="{CC742CC0-6B2D-46A7-AA18-71A6EC3ACEE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11CE0524-7877-4C1E-BCB2-1D2B3AB9E66F}" type="CELLRANGE">
                      <a:rPr lang="en-US"/>
                      <a:pPr/>
                      <a:t>[CELLRANGE]</a:t>
                    </a:fld>
                    <a:r>
                      <a:rPr lang="en-US" baseline="0"/>
                      <a:t> </a:t>
                    </a:r>
                    <a:fld id="{B69D15C9-5D2A-4148-941A-369980901119}" type="CATEGORYNAME">
                      <a:rPr lang="en-US" baseline="0"/>
                      <a:pPr/>
                      <a:t>[CATEGORY NAME]</a:t>
                    </a:fld>
                    <a:r>
                      <a:rPr lang="en-US" baseline="0"/>
                      <a:t> </a:t>
                    </a:r>
                    <a:fld id="{4FEFE2F5-F8A4-4539-93F1-29F1F364E57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6"/>
              <c:layout/>
              <c:tx>
                <c:rich>
                  <a:bodyPr/>
                  <a:lstStyle/>
                  <a:p>
                    <a:fld id="{85C57455-C21E-4037-BA58-8FB38F1BD22D}" type="CELLRANGE">
                      <a:rPr lang="en-US"/>
                      <a:pPr/>
                      <a:t>[CELLRANGE]</a:t>
                    </a:fld>
                    <a:r>
                      <a:rPr lang="en-US" baseline="0"/>
                      <a:t> </a:t>
                    </a:r>
                    <a:fld id="{6EDFA97D-4562-4729-8E90-B6222DC5BA0B}" type="CATEGORYNAME">
                      <a:rPr lang="en-US" baseline="0"/>
                      <a:pPr/>
                      <a:t>[CATEGORY NAME]</a:t>
                    </a:fld>
                    <a:r>
                      <a:rPr lang="en-US" baseline="0"/>
                      <a:t> </a:t>
                    </a:r>
                    <a:fld id="{D84721B3-7E2F-40C8-85BE-C1DF2620D6A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17FF834D-7E2C-42A9-93D5-8F3ECF2FF704}" type="CELLRANGE">
                      <a:rPr lang="en-US"/>
                      <a:pPr/>
                      <a:t>[CELLRANGE]</a:t>
                    </a:fld>
                    <a:r>
                      <a:rPr lang="en-US" baseline="0"/>
                      <a:t> </a:t>
                    </a:r>
                    <a:fld id="{72647C12-2B69-4B0D-8D4D-7174C3FF2200}" type="CATEGORYNAME">
                      <a:rPr lang="en-US" baseline="0"/>
                      <a:pPr/>
                      <a:t>[CATEGORY NAME]</a:t>
                    </a:fld>
                    <a:r>
                      <a:rPr lang="en-US" baseline="0"/>
                      <a:t> </a:t>
                    </a:r>
                    <a:fld id="{9B8C1946-E9B6-4D14-A06F-9AC373835D4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E1546050-B540-4F31-981B-0D19CB2C3619}" type="CELLRANGE">
                      <a:rPr lang="en-US"/>
                      <a:pPr/>
                      <a:t>[CELLRANGE]</a:t>
                    </a:fld>
                    <a:r>
                      <a:rPr lang="en-US" baseline="0"/>
                      <a:t> </a:t>
                    </a:r>
                    <a:fld id="{19DE937C-831E-4A4C-98B7-1363D143FDD6}" type="CATEGORYNAME">
                      <a:rPr lang="en-US" baseline="0"/>
                      <a:pPr/>
                      <a:t>[CATEGORY NAME]</a:t>
                    </a:fld>
                    <a:r>
                      <a:rPr lang="en-US" baseline="0"/>
                      <a:t> </a:t>
                    </a:r>
                    <a:fld id="{90BE4EF1-15F2-4D40-8408-63579F7999F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B1DE6130-4EA0-4717-8C12-A30341EF76A0}" type="CELLRANGE">
                      <a:rPr lang="en-US"/>
                      <a:pPr/>
                      <a:t>[CELLRANGE]</a:t>
                    </a:fld>
                    <a:r>
                      <a:rPr lang="en-US" baseline="0"/>
                      <a:t> </a:t>
                    </a:r>
                    <a:fld id="{C3E7C7B6-DA72-4145-9DB8-43C090B4F811}" type="CATEGORYNAME">
                      <a:rPr lang="en-US" baseline="0"/>
                      <a:pPr/>
                      <a:t>[CATEGORY NAME]</a:t>
                    </a:fld>
                    <a:r>
                      <a:rPr lang="en-US" baseline="0"/>
                      <a:t> </a:t>
                    </a:r>
                    <a:fld id="{952BB36C-92B6-43A1-B0B2-AF687A21B8B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tx>
                <c:rich>
                  <a:bodyPr/>
                  <a:lstStyle/>
                  <a:p>
                    <a:fld id="{FC011717-E578-4BAE-BCF9-88718433CEDF}" type="CELLRANGE">
                      <a:rPr lang="en-US"/>
                      <a:pPr/>
                      <a:t>[CELLRANGE]</a:t>
                    </a:fld>
                    <a:r>
                      <a:rPr lang="en-US" baseline="0"/>
                      <a:t> </a:t>
                    </a:r>
                    <a:fld id="{A83387BC-BBCF-4872-BD26-C3594E7D698C}" type="CATEGORYNAME">
                      <a:rPr lang="en-US" baseline="0"/>
                      <a:pPr/>
                      <a:t>[CATEGORY NAME]</a:t>
                    </a:fld>
                    <a:r>
                      <a:rPr lang="en-US" baseline="0"/>
                      <a:t> </a:t>
                    </a:r>
                    <a:fld id="{716CEDB9-A7E7-4578-B51D-EDDAAB05A41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1"/>
              <c:layout/>
              <c:tx>
                <c:rich>
                  <a:bodyPr/>
                  <a:lstStyle/>
                  <a:p>
                    <a:fld id="{D1DE5C0C-2608-42E8-8A36-0A2342BD3BC4}" type="CELLRANGE">
                      <a:rPr lang="en-US"/>
                      <a:pPr/>
                      <a:t>[CELLRANGE]</a:t>
                    </a:fld>
                    <a:r>
                      <a:rPr lang="en-US" baseline="0"/>
                      <a:t> </a:t>
                    </a:r>
                    <a:fld id="{56DD9C64-18C8-416F-B17E-98F2758919EB}" type="CATEGORYNAME">
                      <a:rPr lang="en-US" baseline="0"/>
                      <a:pPr/>
                      <a:t>[CATEGORY NAME]</a:t>
                    </a:fld>
                    <a:r>
                      <a:rPr lang="en-US" baseline="0"/>
                      <a:t> </a:t>
                    </a:r>
                    <a:fld id="{B9AE64CE-8BE8-4D56-AC8E-34BAF731188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7B73E91B-A347-41F0-ACDA-0C2FB227CE71}" type="CELLRANGE">
                      <a:rPr lang="en-US"/>
                      <a:pPr/>
                      <a:t>[CELLRANGE]</a:t>
                    </a:fld>
                    <a:r>
                      <a:rPr lang="en-US" baseline="0"/>
                      <a:t> </a:t>
                    </a:r>
                    <a:fld id="{DDBAE289-5BB4-4422-94A1-B6989B649ACD}" type="CATEGORYNAME">
                      <a:rPr lang="en-US" baseline="0"/>
                      <a:pPr/>
                      <a:t>[CATEGORY NAME]</a:t>
                    </a:fld>
                    <a:r>
                      <a:rPr lang="en-US" baseline="0"/>
                      <a:t> </a:t>
                    </a:r>
                    <a:fld id="{6AAD3764-C1CA-4B75-A8C1-E7839E2815B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259D3A8B-B49B-4128-8D97-E60899E4DA87}" type="CELLRANGE">
                      <a:rPr lang="en-US"/>
                      <a:pPr/>
                      <a:t>[CELLRANGE]</a:t>
                    </a:fld>
                    <a:r>
                      <a:rPr lang="en-US" baseline="0"/>
                      <a:t> </a:t>
                    </a:r>
                    <a:fld id="{5C68C3C7-FB13-4BEE-B29F-53EA0444D379}" type="CATEGORYNAME">
                      <a:rPr lang="en-US" baseline="0"/>
                      <a:pPr/>
                      <a:t>[CATEGORY NAME]</a:t>
                    </a:fld>
                    <a:r>
                      <a:rPr lang="en-US" baseline="0"/>
                      <a:t> </a:t>
                    </a:r>
                    <a:fld id="{85344354-CF33-4CAC-8016-EC59877A019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0A6A3D25-49B9-4299-81E8-27F764DB6C78}" type="CELLRANGE">
                      <a:rPr lang="en-US"/>
                      <a:pPr/>
                      <a:t>[CELLRANGE]</a:t>
                    </a:fld>
                    <a:r>
                      <a:rPr lang="en-US" baseline="0"/>
                      <a:t> </a:t>
                    </a:r>
                    <a:fld id="{AF539EE7-D413-4A2D-968E-848294CA9FA1}" type="CATEGORYNAME">
                      <a:rPr lang="en-US" baseline="0"/>
                      <a:pPr/>
                      <a:t>[CATEGORY NAME]</a:t>
                    </a:fld>
                    <a:r>
                      <a:rPr lang="en-US" baseline="0"/>
                      <a:t> </a:t>
                    </a:r>
                    <a:fld id="{D79D3E7C-7A64-4E4B-97E9-E97621FD003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1808B718-DADB-4DB6-8BCC-98D0355C2842}" type="CELLRANGE">
                      <a:rPr lang="en-US"/>
                      <a:pPr/>
                      <a:t>[CELLRANGE]</a:t>
                    </a:fld>
                    <a:r>
                      <a:rPr lang="en-US" baseline="0"/>
                      <a:t> </a:t>
                    </a:r>
                    <a:fld id="{2EA34B32-1B51-45C7-A455-27A1AE529E28}" type="CATEGORYNAME">
                      <a:rPr lang="en-US" baseline="0"/>
                      <a:pPr/>
                      <a:t>[CATEGORY NAME]</a:t>
                    </a:fld>
                    <a:r>
                      <a:rPr lang="en-US" baseline="0"/>
                      <a:t> </a:t>
                    </a:r>
                    <a:fld id="{285EA0AA-05C9-4CE5-97A9-B81E789530D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4ED88798-7000-4533-B0D9-C920C9B59F97}" type="CELLRANGE">
                      <a:rPr lang="en-US"/>
                      <a:pPr/>
                      <a:t>[CELLRANGE]</a:t>
                    </a:fld>
                    <a:r>
                      <a:rPr lang="en-US" baseline="0"/>
                      <a:t> </a:t>
                    </a:r>
                    <a:fld id="{2C4046CC-84CE-4C66-93EC-822FA3141950}" type="CATEGORYNAME">
                      <a:rPr lang="en-US" baseline="0"/>
                      <a:pPr/>
                      <a:t>[CATEGORY NAME]</a:t>
                    </a:fld>
                    <a:r>
                      <a:rPr lang="en-US" baseline="0"/>
                      <a:t> </a:t>
                    </a:r>
                    <a:fld id="{AE695AEB-7639-457C-94A5-1E78503D747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E373854F-3523-423F-B9DA-BEEE03CDD9AA}" type="CELLRANGE">
                      <a:rPr lang="en-US"/>
                      <a:pPr/>
                      <a:t>[CELLRANGE]</a:t>
                    </a:fld>
                    <a:r>
                      <a:rPr lang="en-US" baseline="0"/>
                      <a:t> </a:t>
                    </a:r>
                    <a:fld id="{3BDB1056-0524-4A3B-B0C1-F5CC3C4F8AD6}" type="CATEGORYNAME">
                      <a:rPr lang="en-US" baseline="0"/>
                      <a:pPr/>
                      <a:t>[CATEGORY NAME]</a:t>
                    </a:fld>
                    <a:r>
                      <a:rPr lang="en-US" baseline="0"/>
                      <a:t> </a:t>
                    </a:r>
                    <a:fld id="{1AB555E9-960F-4E8F-BD42-B59CF7B7BF4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2A0040B7-CD17-4486-9FD2-1B655DD2D599}" type="CELLRANGE">
                      <a:rPr lang="en-US"/>
                      <a:pPr/>
                      <a:t>[CELLRANGE]</a:t>
                    </a:fld>
                    <a:r>
                      <a:rPr lang="en-US" baseline="0"/>
                      <a:t> </a:t>
                    </a:r>
                    <a:fld id="{68B3FCC1-D10E-4068-AA30-C583A5FF513A}" type="CATEGORYNAME">
                      <a:rPr lang="en-US" baseline="0"/>
                      <a:pPr/>
                      <a:t>[CATEGORY NAME]</a:t>
                    </a:fld>
                    <a:r>
                      <a:rPr lang="en-US" baseline="0"/>
                      <a:t> </a:t>
                    </a:r>
                    <a:fld id="{68A68D1B-A762-4E7A-B158-BA58EEC17D7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B942BDE8-21F4-4ED0-A5AA-400647F6E259}" type="CELLRANGE">
                      <a:rPr lang="en-US"/>
                      <a:pPr/>
                      <a:t>[CELLRANGE]</a:t>
                    </a:fld>
                    <a:r>
                      <a:rPr lang="en-US" baseline="0"/>
                      <a:t> </a:t>
                    </a:r>
                    <a:fld id="{46F021E4-3B76-429C-A617-F2C4B3A05AE5}" type="CATEGORYNAME">
                      <a:rPr lang="en-US" baseline="0"/>
                      <a:pPr/>
                      <a:t>[CATEGORY NAME]</a:t>
                    </a:fld>
                    <a:r>
                      <a:rPr lang="en-US" baseline="0"/>
                      <a:t> </a:t>
                    </a:r>
                    <a:fld id="{E96AA396-87D0-41D7-B81F-B81A0A8F677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38FF4967-784B-41B4-AB48-4EAE76955718}" type="CELLRANGE">
                      <a:rPr lang="en-US"/>
                      <a:pPr/>
                      <a:t>[CELLRANGE]</a:t>
                    </a:fld>
                    <a:r>
                      <a:rPr lang="en-US" baseline="0"/>
                      <a:t> </a:t>
                    </a:r>
                    <a:fld id="{C93A5828-7B49-47E6-8C71-AF960A529679}" type="CATEGORYNAME">
                      <a:rPr lang="en-US" baseline="0"/>
                      <a:pPr/>
                      <a:t>[CATEGORY NAME]</a:t>
                    </a:fld>
                    <a:r>
                      <a:rPr lang="en-US" baseline="0"/>
                      <a:t> </a:t>
                    </a:r>
                    <a:fld id="{792A65A8-6302-47BF-9F94-EC990C5CC25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Deaths_10-19'!$G$40:$G$60</c:f>
              <c:strCache>
                <c:ptCount val="21"/>
                <c:pt idx="0">
                  <c:v>South Africa</c:v>
                </c:pt>
                <c:pt idx="1">
                  <c:v>Nigeria</c:v>
                </c:pt>
                <c:pt idx="2">
                  <c:v>India</c:v>
                </c:pt>
                <c:pt idx="3">
                  <c:v>Kenya</c:v>
                </c:pt>
                <c:pt idx="4">
                  <c:v>United Republic of Tanzania</c:v>
                </c:pt>
                <c:pt idx="5">
                  <c:v>Ethiopia</c:v>
                </c:pt>
                <c:pt idx="6">
                  <c:v>Uganda</c:v>
                </c:pt>
                <c:pt idx="7">
                  <c:v>Malawi</c:v>
                </c:pt>
                <c:pt idx="8">
                  <c:v>Zimbabwe</c:v>
                </c:pt>
                <c:pt idx="9">
                  <c:v>Mozambique</c:v>
                </c:pt>
                <c:pt idx="10">
                  <c:v>Zambia</c:v>
                </c:pt>
                <c:pt idx="11">
                  <c:v>Democratic Republic of the Congo</c:v>
                </c:pt>
                <c:pt idx="12">
                  <c:v>Cameroon</c:v>
                </c:pt>
                <c:pt idx="13">
                  <c:v>Côte d’Ivoire</c:v>
                </c:pt>
                <c:pt idx="14">
                  <c:v>Ghana</c:v>
                </c:pt>
                <c:pt idx="15">
                  <c:v>Chad</c:v>
                </c:pt>
                <c:pt idx="16">
                  <c:v>Angola</c:v>
                </c:pt>
                <c:pt idx="17">
                  <c:v>Indonesia</c:v>
                </c:pt>
                <c:pt idx="18">
                  <c:v>Haiti</c:v>
                </c:pt>
                <c:pt idx="19">
                  <c:v>Central African Republic</c:v>
                </c:pt>
                <c:pt idx="20">
                  <c:v>Rest of world</c:v>
                </c:pt>
              </c:strCache>
            </c:strRef>
          </c:cat>
          <c:val>
            <c:numRef>
              <c:f>'AIDS Deaths_10-19'!$H$40:$H$60</c:f>
              <c:numCache>
                <c:formatCode>General</c:formatCode>
                <c:ptCount val="21"/>
                <c:pt idx="0">
                  <c:v>6301</c:v>
                </c:pt>
                <c:pt idx="1">
                  <c:v>5786</c:v>
                </c:pt>
                <c:pt idx="2">
                  <c:v>3072</c:v>
                </c:pt>
                <c:pt idx="3">
                  <c:v>2783</c:v>
                </c:pt>
                <c:pt idx="4">
                  <c:v>2341</c:v>
                </c:pt>
                <c:pt idx="5">
                  <c:v>2235</c:v>
                </c:pt>
                <c:pt idx="6">
                  <c:v>1911</c:v>
                </c:pt>
                <c:pt idx="7">
                  <c:v>1835</c:v>
                </c:pt>
                <c:pt idx="8">
                  <c:v>1660</c:v>
                </c:pt>
                <c:pt idx="9">
                  <c:v>1449</c:v>
                </c:pt>
                <c:pt idx="10">
                  <c:v>1449</c:v>
                </c:pt>
                <c:pt idx="11">
                  <c:v>1080</c:v>
                </c:pt>
                <c:pt idx="12">
                  <c:v>980</c:v>
                </c:pt>
                <c:pt idx="13">
                  <c:v>894</c:v>
                </c:pt>
                <c:pt idx="14">
                  <c:v>541</c:v>
                </c:pt>
                <c:pt idx="15">
                  <c:v>400</c:v>
                </c:pt>
                <c:pt idx="16">
                  <c:v>377</c:v>
                </c:pt>
                <c:pt idx="17">
                  <c:v>374</c:v>
                </c:pt>
                <c:pt idx="18">
                  <c:v>365</c:v>
                </c:pt>
                <c:pt idx="19">
                  <c:v>347</c:v>
                </c:pt>
                <c:pt idx="20">
                  <c:v>5283.1411000000016</c:v>
                </c:pt>
              </c:numCache>
            </c:numRef>
          </c:val>
          <c:extLst>
            <c:ext xmlns:c15="http://schemas.microsoft.com/office/drawing/2012/chart" uri="{02D57815-91ED-43cb-92C2-25804820EDAC}">
              <c15:datalabelsRange>
                <c15:f>'AIDS Deaths_10-19'!$I$40:$I$60</c15:f>
                <c15:dlblRangeCache>
                  <c:ptCount val="21"/>
                  <c:pt idx="0">
                    <c:v>6,300</c:v>
                  </c:pt>
                  <c:pt idx="1">
                    <c:v>5,800</c:v>
                  </c:pt>
                  <c:pt idx="3">
                    <c:v>2,800</c:v>
                  </c:pt>
                  <c:pt idx="4">
                    <c:v>2,300</c:v>
                  </c:pt>
                  <c:pt idx="6">
                    <c:v>1,900</c:v>
                  </c:pt>
                  <c:pt idx="7">
                    <c:v>1,800</c:v>
                  </c:pt>
                  <c:pt idx="8">
                    <c:v>1,700</c:v>
                  </c:pt>
                  <c:pt idx="9">
                    <c:v>1,400</c:v>
                  </c:pt>
                  <c:pt idx="10">
                    <c:v>1,400</c:v>
                  </c:pt>
                  <c:pt idx="11">
                    <c:v>1,100</c:v>
                  </c:pt>
                  <c:pt idx="12">
                    <c:v>&lt;1,000</c:v>
                  </c:pt>
                  <c:pt idx="13">
                    <c:v>&lt;1,000</c:v>
                  </c:pt>
                  <c:pt idx="14">
                    <c:v>&lt;1,000</c:v>
                  </c:pt>
                  <c:pt idx="15">
                    <c:v>&lt;500</c:v>
                  </c:pt>
                  <c:pt idx="16">
                    <c:v>&lt;500</c:v>
                  </c:pt>
                  <c:pt idx="17">
                    <c:v>&lt;500</c:v>
                  </c:pt>
                  <c:pt idx="18">
                    <c:v>&lt;500</c:v>
                  </c:pt>
                  <c:pt idx="19">
                    <c:v>&lt;500</c:v>
                  </c:pt>
                  <c:pt idx="20">
                    <c:v>5,300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adoelscents</a:t>
            </a:r>
            <a:r>
              <a:rPr lang="en-US" sz="1600" baseline="0"/>
              <a:t> </a:t>
            </a:r>
            <a:r>
              <a:rPr lang="en-US" sz="1600"/>
              <a:t>aged 10–19, by UNICEF regions,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484069146529094"/>
          <c:y val="0.372544330315836"/>
          <c:w val="0.52836390623585849"/>
          <c:h val="0.56332907776299557"/>
        </c:manualLayout>
      </c:layout>
      <c:pieChart>
        <c:varyColors val="1"/>
        <c:ser>
          <c:idx val="0"/>
          <c:order val="0"/>
          <c:tx>
            <c:strRef>
              <c:f>'AIDS Death_10-19_All 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F27277D9-D416-46C1-8282-EFA9C240F61D}" type="CELLRANGE">
                      <a:rPr lang="en-US"/>
                      <a:pPr/>
                      <a:t>[CELLRANGE]</a:t>
                    </a:fld>
                    <a:r>
                      <a:rPr lang="en-US" baseline="0"/>
                      <a:t>
</a:t>
                    </a:r>
                    <a:fld id="{D52F31D9-3699-4CDB-8293-8CDFA4491519}" type="CATEGORYNAME">
                      <a:rPr lang="en-US" baseline="0"/>
                      <a:pPr/>
                      <a:t>[CATEGORY NAME]</a:t>
                    </a:fld>
                    <a:r>
                      <a:rPr lang="en-US" baseline="0"/>
                      <a:t>
</a:t>
                    </a:r>
                    <a:fld id="{8834FBCD-2B44-4397-ABE6-7899CEFEA770}"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99C76142-432B-42BE-98AE-B96DB4ACAB8F}" type="CELLRANGE">
                      <a:rPr lang="en-US"/>
                      <a:pPr/>
                      <a:t>[CELLRANGE]</a:t>
                    </a:fld>
                    <a:r>
                      <a:rPr lang="en-US" baseline="0"/>
                      <a:t>
</a:t>
                    </a:r>
                    <a:fld id="{26904429-8E3E-464F-A7D7-E07EA4CD8F6C}" type="CATEGORYNAME">
                      <a:rPr lang="en-US" baseline="0"/>
                      <a:pPr/>
                      <a:t>[CATEGORY NAME]</a:t>
                    </a:fld>
                    <a:r>
                      <a:rPr lang="en-US" baseline="0"/>
                      <a:t>
</a:t>
                    </a:r>
                    <a:fld id="{9B224536-CF52-4AF7-9F9B-1044E0CF1CB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tx>
                <c:rich>
                  <a:bodyPr/>
                  <a:lstStyle/>
                  <a:p>
                    <a:fld id="{45CB0A97-D94C-4E06-92E6-3D210DE80C3A}" type="CELLRANGE">
                      <a:rPr lang="en-US"/>
                      <a:pPr/>
                      <a:t>[CELLRANGE]</a:t>
                    </a:fld>
                    <a:r>
                      <a:rPr lang="en-US" baseline="0"/>
                      <a:t>
</a:t>
                    </a:r>
                    <a:fld id="{A7C590E5-589B-4D5C-ACAC-4D5A51DEFD86}" type="CATEGORYNAME">
                      <a:rPr lang="en-US" baseline="0"/>
                      <a:pPr/>
                      <a:t>[CATEGORY NAME]</a:t>
                    </a:fld>
                    <a:r>
                      <a:rPr lang="en-US" baseline="0"/>
                      <a:t>
</a:t>
                    </a:r>
                    <a:fld id="{DABCC2C8-26EF-485F-B6D1-35BC161FC80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3"/>
              <c:layout>
                <c:manualLayout>
                  <c:x val="-0.171383908045977"/>
                  <c:y val="4.2769948622827104E-2"/>
                </c:manualLayout>
              </c:layout>
              <c:tx>
                <c:rich>
                  <a:bodyPr/>
                  <a:lstStyle/>
                  <a:p>
                    <a:fld id="{BEC41A0B-70FD-4234-B426-AB7B6387E7A5}" type="CELLRANGE">
                      <a:rPr lang="en-US" baseline="0"/>
                      <a:pPr/>
                      <a:t>[CELLRANGE]</a:t>
                    </a:fld>
                    <a:r>
                      <a:rPr lang="en-US" baseline="0"/>
                      <a:t>
</a:t>
                    </a:r>
                    <a:fld id="{04790110-80CF-4314-A96D-337FC7D015B3}" type="CATEGORYNAME">
                      <a:rPr lang="en-US" baseline="0"/>
                      <a:pPr/>
                      <a:t>[CATEGORY NAME]</a:t>
                    </a:fld>
                    <a:r>
                      <a:rPr lang="en-US" baseline="0"/>
                      <a:t>
</a:t>
                    </a:r>
                    <a:fld id="{11789EF5-B518-4B09-BA6B-4C7EC039A96E}"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manualLayout>
                  <c:x val="-0.12405741696081093"/>
                  <c:y val="-3.4860423828867712E-2"/>
                </c:manualLayout>
              </c:layout>
              <c:tx>
                <c:rich>
                  <a:bodyPr/>
                  <a:lstStyle/>
                  <a:p>
                    <a:fld id="{A03E3919-93C2-432D-B213-C12BCCF2A58C}" type="CELLRANGE">
                      <a:rPr lang="en-US" baseline="0"/>
                      <a:pPr/>
                      <a:t>[CELLRANGE]</a:t>
                    </a:fld>
                    <a:r>
                      <a:rPr lang="en-US" baseline="0"/>
                      <a:t>
</a:t>
                    </a:r>
                    <a:fld id="{0FB01121-E614-46A0-8225-2348C7AA9DB4}" type="CATEGORYNAME">
                      <a:rPr lang="en-US" baseline="0"/>
                      <a:pPr/>
                      <a:t>[CATEGORY NAME]</a:t>
                    </a:fld>
                    <a:r>
                      <a:rPr lang="en-US" baseline="0"/>
                      <a:t>
</a:t>
                    </a:r>
                    <a:fld id="{486F7F0E-A9CD-4B4E-B2CA-0987CA52B55A}"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5"/>
              <c:layout>
                <c:manualLayout>
                  <c:x val="5.7935378767308586E-3"/>
                  <c:y val="-8.3634694513710903E-2"/>
                </c:manualLayout>
              </c:layout>
              <c:tx>
                <c:rich>
                  <a:bodyPr/>
                  <a:lstStyle/>
                  <a:p>
                    <a:r>
                      <a:rPr lang="en-US" baseline="0"/>
                      <a:t>
</a:t>
                    </a:r>
                    <a:fld id="{B6F131B7-1B18-4357-A23E-2630D8169C13}" type="CATEGORYNAME">
                      <a:rPr lang="en-US" baseline="0"/>
                      <a:pPr/>
                      <a:t>[CATEGORY NAME]</a:t>
                    </a:fld>
                    <a:r>
                      <a:rPr lang="en-US" baseline="0"/>
                      <a:t>
</a:t>
                    </a:r>
                    <a:fld id="{0BE2E4BE-CE69-4DD8-91E2-516038863EF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6"/>
              <c:layout>
                <c:manualLayout>
                  <c:x val="0.13697818807131859"/>
                  <c:y val="-3.5608455209440296E-2"/>
                </c:manualLayout>
              </c:layout>
              <c:tx>
                <c:rich>
                  <a:bodyPr/>
                  <a:lstStyle/>
                  <a:p>
                    <a:fld id="{FD613D84-1352-4381-9D8B-6275175D5280}" type="CELLRANGE">
                      <a:rPr lang="en-US"/>
                      <a:pPr/>
                      <a:t>[CELLRANGE]</a:t>
                    </a:fld>
                    <a:r>
                      <a:rPr lang="en-US" baseline="0"/>
                      <a:t>
</a:t>
                    </a:r>
                    <a:fld id="{686687C1-F6CE-45CE-95F4-395382AD577A}"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7"/>
              <c:layout>
                <c:manualLayout>
                  <c:x val="0.19387940990134853"/>
                  <c:y val="1.2143274333290979E-2"/>
                </c:manualLayout>
              </c:layout>
              <c:tx>
                <c:rich>
                  <a:bodyPr/>
                  <a:lstStyle/>
                  <a:p>
                    <a:r>
                      <a:rPr lang="en-US" baseline="0"/>
                      <a:t>
</a:t>
                    </a:r>
                    <a:fld id="{B937D457-0D1D-4781-8DD1-61C102E3DAA8}" type="CATEGORYNAME">
                      <a:rPr lang="en-US" baseline="0"/>
                      <a:pPr/>
                      <a:t>[CATEGORY NAME]</a:t>
                    </a:fld>
                    <a:r>
                      <a:rPr lang="en-US" baseline="0"/>
                      <a:t>
&lt;1%</a:t>
                    </a:r>
                  </a:p>
                </c:rich>
              </c:tx>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Death_10-19_All Region'!$A$39:$A$46</c:f>
              <c:strCache>
                <c:ptCount val="8"/>
                <c:pt idx="0">
                  <c:v>Eastern and Southern Africa</c:v>
                </c:pt>
                <c:pt idx="1">
                  <c:v>West and Central Africa</c:v>
                </c:pt>
                <c:pt idx="2">
                  <c:v>South Asia</c:v>
                </c:pt>
                <c:pt idx="3">
                  <c:v>Latin America and the Caribbean</c:v>
                </c:pt>
                <c:pt idx="4">
                  <c:v>East Asia and the Pacific</c:v>
                </c:pt>
                <c:pt idx="5">
                  <c:v>Rest of world</c:v>
                </c:pt>
                <c:pt idx="6">
                  <c:v>Middle East and North Africa</c:v>
                </c:pt>
                <c:pt idx="7">
                  <c:v>CEE/CIS</c:v>
                </c:pt>
              </c:strCache>
            </c:strRef>
          </c:cat>
          <c:val>
            <c:numRef>
              <c:f>'AIDS Death_10-19_All Region'!$B$39:$B$46</c:f>
              <c:numCache>
                <c:formatCode>General</c:formatCode>
                <c:ptCount val="8"/>
                <c:pt idx="0">
                  <c:v>23982</c:v>
                </c:pt>
                <c:pt idx="1">
                  <c:v>12002.7155</c:v>
                </c:pt>
                <c:pt idx="2">
                  <c:v>3130.3137999999999</c:v>
                </c:pt>
                <c:pt idx="3">
                  <c:v>1011.1532</c:v>
                </c:pt>
                <c:pt idx="4">
                  <c:v>880.53089999999997</c:v>
                </c:pt>
                <c:pt idx="5">
                  <c:v>203.42320000000001</c:v>
                </c:pt>
                <c:pt idx="6">
                  <c:v>142.20620000000002</c:v>
                </c:pt>
                <c:pt idx="7">
                  <c:v>110.7983</c:v>
                </c:pt>
              </c:numCache>
            </c:numRef>
          </c:val>
          <c:extLst>
            <c:ext xmlns:c15="http://schemas.microsoft.com/office/drawing/2012/chart" uri="{02D57815-91ED-43cb-92C2-25804820EDAC}">
              <c15:datalabelsRange>
                <c15:f>'AIDS Death_10-19_All Region'!$C$39:$C$46</c15:f>
                <c15:dlblRangeCache>
                  <c:ptCount val="8"/>
                  <c:pt idx="0">
                    <c:v>24,000</c:v>
                  </c:pt>
                  <c:pt idx="1">
                    <c:v>12,000</c:v>
                  </c:pt>
                  <c:pt idx="2">
                    <c:v>3,100</c:v>
                  </c:pt>
                  <c:pt idx="3">
                    <c:v>1,000</c:v>
                  </c:pt>
                  <c:pt idx="4">
                    <c:v>&lt;1,000</c:v>
                  </c:pt>
                  <c:pt idx="5">
                    <c:v>&lt;500</c:v>
                  </c:pt>
                  <c:pt idx="6">
                    <c:v>&lt;200</c:v>
                  </c:pt>
                  <c:pt idx="7">
                    <c:v>&lt;200</c:v>
                  </c:pt>
                </c15:dlblRangeCache>
              </c15:datalabelsRange>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adolescents</a:t>
            </a:r>
            <a:r>
              <a:rPr lang="en-US" sz="1600" baseline="0"/>
              <a:t> </a:t>
            </a:r>
            <a:r>
              <a:rPr lang="en-US" sz="1600"/>
              <a:t>aged 10–19, Eastern and Southern Africa, 2015</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3888216939"/>
          <c:y val="0.40235277726317209"/>
          <c:w val="0.52836390623585849"/>
          <c:h val="0.56332907776299557"/>
        </c:manualLayout>
      </c:layout>
      <c:pieChart>
        <c:varyColors val="1"/>
        <c:ser>
          <c:idx val="0"/>
          <c:order val="0"/>
          <c:tx>
            <c:strRef>
              <c:f>'AIDS Death_10-19_ESAR'!$B$38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3882068A-AE60-44E4-B79D-A7B05D026BF8}" type="CELLRANGE">
                      <a:rPr lang="en-US"/>
                      <a:pPr/>
                      <a:t>[CELLRANGE]</a:t>
                    </a:fld>
                    <a:r>
                      <a:rPr lang="en-US" baseline="0"/>
                      <a:t>
</a:t>
                    </a:r>
                    <a:fld id="{AC72F1B8-2132-4E05-B67E-1EC93729B998}" type="CATEGORYNAME">
                      <a:rPr lang="en-US" baseline="0"/>
                      <a:pPr/>
                      <a:t>[CATEGORY NAME]</a:t>
                    </a:fld>
                    <a:r>
                      <a:rPr lang="en-US" baseline="0"/>
                      <a:t>
</a:t>
                    </a:r>
                    <a:fld id="{0D23AE9E-07C4-4969-92BB-B7C7BF6001B8}"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
              <c:layout/>
              <c:tx>
                <c:rich>
                  <a:bodyPr/>
                  <a:lstStyle/>
                  <a:p>
                    <a:fld id="{627251CB-5768-4AB3-916D-229917375EA0}" type="CELLRANGE">
                      <a:rPr lang="en-US"/>
                      <a:pPr/>
                      <a:t>[CELLRANGE]</a:t>
                    </a:fld>
                    <a:r>
                      <a:rPr lang="en-US" baseline="0"/>
                      <a:t>
</a:t>
                    </a:r>
                    <a:fld id="{A7173E06-6E74-4FD5-B298-CEAF9154FC99}" type="CATEGORYNAME">
                      <a:rPr lang="en-US" baseline="0"/>
                      <a:pPr/>
                      <a:t>[CATEGORY NAME]</a:t>
                    </a:fld>
                    <a:r>
                      <a:rPr lang="en-US" baseline="0"/>
                      <a:t>
</a:t>
                    </a:r>
                    <a:fld id="{EDF5A112-3632-41F7-AF12-11613BD90099}"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2"/>
              <c:layout>
                <c:manualLayout>
                  <c:x val="-9.5095796016533146E-2"/>
                  <c:y val="-4.0182930843628568E-2"/>
                </c:manualLayout>
              </c:layout>
              <c:tx>
                <c:rich>
                  <a:bodyPr/>
                  <a:lstStyle/>
                  <a:p>
                    <a:fld id="{65EE990D-55F8-4765-8633-ADC670A6C674}" type="CELLRANGE">
                      <a:rPr lang="en-US" baseline="0"/>
                      <a:pPr/>
                      <a:t>[CELLRANGE]</a:t>
                    </a:fld>
                    <a:r>
                      <a:rPr lang="en-US" baseline="0"/>
                      <a:t>
</a:t>
                    </a:r>
                    <a:fld id="{44D9C56A-CEA1-4B44-98E3-3A8AD1BCF84F}" type="CATEGORYNAME">
                      <a:rPr lang="en-US" baseline="0"/>
                      <a:pPr/>
                      <a:t>[CATEGORY NAME]</a:t>
                    </a:fld>
                    <a:r>
                      <a:rPr lang="en-US" baseline="0"/>
                      <a:t>
</a:t>
                    </a:r>
                    <a:fld id="{1E6B02BB-28D3-44F1-810A-36551AF11CCD}"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3"/>
              <c:layout/>
              <c:tx>
                <c:rich>
                  <a:bodyPr/>
                  <a:lstStyle/>
                  <a:p>
                    <a:fld id="{89D4ACE8-B44B-4A59-B50B-F3814AF3E699}" type="CELLRANGE">
                      <a:rPr lang="en-US"/>
                      <a:pPr/>
                      <a:t>[CELLRANGE]</a:t>
                    </a:fld>
                    <a:r>
                      <a:rPr lang="en-US" baseline="0"/>
                      <a:t>
</a:t>
                    </a:r>
                    <a:fld id="{7E5951B4-E96C-4867-8C2A-8AE63F8ECDEF}" type="CATEGORYNAME">
                      <a:rPr lang="en-US" baseline="0"/>
                      <a:pPr/>
                      <a:t>[CATEGORY NAME]</a:t>
                    </a:fld>
                    <a:r>
                      <a:rPr lang="en-US" baseline="0"/>
                      <a:t>
</a:t>
                    </a:r>
                    <a:fld id="{B950EF7A-4C4A-421A-945F-A59029F0C99D}"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4"/>
              <c:layout/>
              <c:tx>
                <c:rich>
                  <a:bodyPr/>
                  <a:lstStyle/>
                  <a:p>
                    <a:fld id="{3A2ED196-2CD4-473D-AE78-70D1DA2BF3EC}" type="CELLRANGE">
                      <a:rPr lang="en-US"/>
                      <a:pPr/>
                      <a:t>[CELLRANGE]</a:t>
                    </a:fld>
                    <a:r>
                      <a:rPr lang="en-US" baseline="0"/>
                      <a:t>
</a:t>
                    </a:r>
                    <a:fld id="{504EB6CF-F620-4643-95A8-43DAD120141F}" type="CATEGORYNAME">
                      <a:rPr lang="en-US" baseline="0"/>
                      <a:pPr/>
                      <a:t>[CATEGORY NAME]</a:t>
                    </a:fld>
                    <a:r>
                      <a:rPr lang="en-US" baseline="0"/>
                      <a:t>
</a:t>
                    </a:r>
                    <a:fld id="{0DBE499F-B485-4CF2-B722-7B574A7BA981}"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5"/>
              <c:layout/>
              <c:tx>
                <c:rich>
                  <a:bodyPr/>
                  <a:lstStyle/>
                  <a:p>
                    <a:fld id="{38044F32-DDC3-498C-AD60-3396D8707BDA}" type="CELLRANGE">
                      <a:rPr lang="en-US"/>
                      <a:pPr/>
                      <a:t>[CELLRANGE]</a:t>
                    </a:fld>
                    <a:r>
                      <a:rPr lang="en-US" baseline="0"/>
                      <a:t>
</a:t>
                    </a:r>
                    <a:fld id="{6E28AC59-C099-4948-984E-56E9C719FF84}" type="CATEGORYNAME">
                      <a:rPr lang="en-US" baseline="0"/>
                      <a:pPr/>
                      <a:t>[CATEGORY NAME]</a:t>
                    </a:fld>
                    <a:r>
                      <a:rPr lang="en-US" baseline="0"/>
                      <a:t>
</a:t>
                    </a:r>
                    <a:fld id="{583F559C-18BA-4B67-94C4-67A864054F55}"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6"/>
              <c:layout/>
              <c:tx>
                <c:rich>
                  <a:bodyPr/>
                  <a:lstStyle/>
                  <a:p>
                    <a:fld id="{E2B17EB6-EE4D-4B1D-9E1A-52DFDAF4BA25}" type="CELLRANGE">
                      <a:rPr lang="en-US"/>
                      <a:pPr/>
                      <a:t>[CELLRANGE]</a:t>
                    </a:fld>
                    <a:r>
                      <a:rPr lang="en-US" baseline="0"/>
                      <a:t>
</a:t>
                    </a:r>
                    <a:fld id="{B75E7D71-419F-4A59-9CF8-584D770C3D75}" type="CATEGORYNAME">
                      <a:rPr lang="en-US" baseline="0"/>
                      <a:pPr/>
                      <a:t>[CATEGORY NAME]</a:t>
                    </a:fld>
                    <a:r>
                      <a:rPr lang="en-US" baseline="0"/>
                      <a:t>
</a:t>
                    </a:r>
                    <a:fld id="{1420DD45-A732-4D11-BE6C-90D6D14FE5FE}"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7"/>
              <c:layout/>
              <c:tx>
                <c:rich>
                  <a:bodyPr/>
                  <a:lstStyle/>
                  <a:p>
                    <a:fld id="{3AA09DB9-3E78-4BE3-B590-4C4416154352}" type="CELLRANGE">
                      <a:rPr lang="en-US"/>
                      <a:pPr/>
                      <a:t>[CELLRANGE]</a:t>
                    </a:fld>
                    <a:r>
                      <a:rPr lang="en-US" baseline="0"/>
                      <a:t>
</a:t>
                    </a:r>
                    <a:fld id="{1FCA336A-FE41-4540-8856-2DB069C51BF2}" type="CATEGORYNAME">
                      <a:rPr lang="en-US" baseline="0"/>
                      <a:pPr/>
                      <a:t>[CATEGORY NAME]</a:t>
                    </a:fld>
                    <a:r>
                      <a:rPr lang="en-US" baseline="0"/>
                      <a:t>
</a:t>
                    </a:r>
                    <a:fld id="{62885799-CAC6-4A64-9585-A79DB5585775}"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8"/>
              <c:layout/>
              <c:tx>
                <c:rich>
                  <a:bodyPr/>
                  <a:lstStyle/>
                  <a:p>
                    <a:fld id="{E5F3554F-7755-48FB-90CF-48A8E8FDCBA2}" type="CELLRANGE">
                      <a:rPr lang="en-US"/>
                      <a:pPr/>
                      <a:t>[CELLRANGE]</a:t>
                    </a:fld>
                    <a:r>
                      <a:rPr lang="en-US" baseline="0"/>
                      <a:t>
</a:t>
                    </a:r>
                    <a:fld id="{5C479A13-E353-4020-B7BB-613290BB2C7E}" type="CATEGORYNAME">
                      <a:rPr lang="en-US" baseline="0"/>
                      <a:pPr/>
                      <a:t>[CATEGORY NAME]</a:t>
                    </a:fld>
                    <a:r>
                      <a:rPr lang="en-US" baseline="0"/>
                      <a:t>
</a:t>
                    </a:r>
                    <a:fld id="{6902D3DC-9248-4DC7-9463-B3F4B689E76C}"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9"/>
              <c:layout>
                <c:manualLayout>
                  <c:x val="-0.10776149760177413"/>
                  <c:y val="-4.2739185752584008E-2"/>
                </c:manualLayout>
              </c:layout>
              <c:tx>
                <c:rich>
                  <a:bodyPr/>
                  <a:lstStyle/>
                  <a:p>
                    <a:fld id="{D45243B3-BAE0-49F7-82E3-B5D30D631119}" type="CELLRANGE">
                      <a:rPr lang="en-US" baseline="0"/>
                      <a:pPr/>
                      <a:t>[CELLRANGE]</a:t>
                    </a:fld>
                    <a:r>
                      <a:rPr lang="en-US" baseline="0"/>
                      <a:t>
</a:t>
                    </a:r>
                    <a:fld id="{4D6F64BF-4D19-4C34-9A96-C99B4E2E007B}" type="CATEGORYNAME">
                      <a:rPr lang="en-US" baseline="0"/>
                      <a:pPr/>
                      <a:t>[CATEGORY NAME]</a:t>
                    </a:fld>
                    <a:r>
                      <a:rPr lang="en-US" baseline="0"/>
                      <a:t>
</a:t>
                    </a:r>
                    <a:fld id="{C2B39A48-5607-4FDE-926B-322BCA465BCA}"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0"/>
              <c:layout>
                <c:manualLayout>
                  <c:x val="-0.16505391065956393"/>
                  <c:y val="-0.11989059057511142"/>
                </c:manualLayout>
              </c:layout>
              <c:tx>
                <c:rich>
                  <a:bodyPr/>
                  <a:lstStyle/>
                  <a:p>
                    <a:fld id="{7A918D66-7914-4E9E-9438-8ED86FF9AEE5}" type="CELLRANGE">
                      <a:rPr lang="en-US" baseline="0"/>
                      <a:pPr/>
                      <a:t>[CELLRANGE]</a:t>
                    </a:fld>
                    <a:r>
                      <a:rPr lang="en-US" baseline="0"/>
                      <a:t>
</a:t>
                    </a:r>
                    <a:fld id="{66A074EA-0896-431A-AE44-66759DC5EC63}" type="CATEGORYNAME">
                      <a:rPr lang="en-US" baseline="0"/>
                      <a:pPr/>
                      <a:t>[CATEGORY NAME]</a:t>
                    </a:fld>
                    <a:r>
                      <a:rPr lang="en-US" baseline="0"/>
                      <a:t>
</a:t>
                    </a:r>
                    <a:fld id="{B1DAD69A-DE62-4C96-940A-6E12C36DA88B}"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1"/>
              <c:layout/>
              <c:tx>
                <c:rich>
                  <a:bodyPr/>
                  <a:lstStyle/>
                  <a:p>
                    <a:fld id="{9FC19264-B9E9-4EBA-94EE-285AF983E2A7}" type="CELLRANGE">
                      <a:rPr lang="en-US"/>
                      <a:pPr/>
                      <a:t>[CELLRANGE]</a:t>
                    </a:fld>
                    <a:r>
                      <a:rPr lang="en-US" baseline="0"/>
                      <a:t>
</a:t>
                    </a:r>
                    <a:fld id="{1685EF02-8FCC-4B5F-9F98-189E3C4CDF89}" type="CATEGORYNAME">
                      <a:rPr lang="en-US" baseline="0"/>
                      <a:pPr/>
                      <a:t>[CATEGORY NAME]</a:t>
                    </a:fld>
                    <a:r>
                      <a:rPr lang="en-US" baseline="0"/>
                      <a:t>
</a:t>
                    </a:r>
                    <a:fld id="{7A7E53C5-BC7B-46FD-A595-4513FA5A0605}"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545A7586-0FCF-4924-B243-D5CA70DF4612}" type="CELLRANGE">
                      <a:rPr lang="en-US"/>
                      <a:pPr/>
                      <a:t>[CELLRANGE]</a:t>
                    </a:fld>
                    <a:r>
                      <a:rPr lang="en-US" baseline="0"/>
                      <a:t>
</a:t>
                    </a:r>
                    <a:fld id="{7882B6F1-E79D-47CC-BAC5-FE2E5D539ACD}" type="CATEGORYNAME">
                      <a:rPr lang="en-US" baseline="0"/>
                      <a:pPr/>
                      <a:t>[CATEGORY NAME]</a:t>
                    </a:fld>
                    <a:r>
                      <a:rPr lang="en-US" baseline="0"/>
                      <a:t>
</a:t>
                    </a:r>
                    <a:fld id="{CC24B25D-61B6-4267-BF51-9F2A717643A6}"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B07D7556-913B-4473-9D83-FEC6D223A627}" type="CELLRANGE">
                      <a:rPr lang="en-US"/>
                      <a:pPr/>
                      <a:t>[CELLRANGE]</a:t>
                    </a:fld>
                    <a:r>
                      <a:rPr lang="en-US" baseline="0"/>
                      <a:t>
</a:t>
                    </a:r>
                    <a:fld id="{A025565F-51AF-468D-874C-BC61402C012A}" type="CATEGORYNAME">
                      <a:rPr lang="en-US" baseline="0"/>
                      <a:pPr/>
                      <a:t>[CATEGORY NAME]</a:t>
                    </a:fld>
                    <a:r>
                      <a:rPr lang="en-US" baseline="0"/>
                      <a:t>
</a:t>
                    </a:r>
                    <a:fld id="{03E7B252-046C-4733-8FE8-8C6227339F9B}"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09350049-AB5E-495F-A215-75BFDC7B022F}" type="CELLRANGE">
                      <a:rPr lang="en-US"/>
                      <a:pPr/>
                      <a:t>[CELLRANGE]</a:t>
                    </a:fld>
                    <a:r>
                      <a:rPr lang="en-US" baseline="0"/>
                      <a:t>
</a:t>
                    </a:r>
                    <a:fld id="{6D9A9A6E-C741-4880-93F4-43D670E55AEE}" type="CATEGORYNAME">
                      <a:rPr lang="en-US" baseline="0"/>
                      <a:pPr/>
                      <a:t>[CATEGORY NAME]</a:t>
                    </a:fld>
                    <a:r>
                      <a:rPr lang="en-US" baseline="0"/>
                      <a:t>
</a:t>
                    </a:r>
                    <a:fld id="{28425FBF-0AC6-4758-8798-11559D176097}"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Lst>
            </c:dLbl>
            <c:dLbl>
              <c:idx val="15"/>
              <c:layout>
                <c:manualLayout>
                  <c:x val="0.1988901857568621"/>
                  <c:y val="-0.15971862210878782"/>
                </c:manualLayout>
              </c:layout>
              <c:tx>
                <c:rich>
                  <a:bodyPr/>
                  <a:lstStyle/>
                  <a:p>
                    <a:fld id="{09441BBE-96F0-49F5-B7BA-4F38DE6CBBBA}" type="CELLRANGE">
                      <a:rPr lang="en-US" baseline="0"/>
                      <a:pPr/>
                      <a:t>[CELLRANGE]</a:t>
                    </a:fld>
                    <a:r>
                      <a:rPr lang="en-US" baseline="0"/>
                      <a:t>
</a:t>
                    </a:r>
                    <a:fld id="{A571D1E2-5112-4F23-98E9-19E7EEC6779A}" type="CATEGORYNAME">
                      <a:rPr lang="en-US" baseline="0"/>
                      <a:pPr/>
                      <a:t>[CATEGORY NAME]</a:t>
                    </a:fld>
                    <a:r>
                      <a:rPr lang="en-US" baseline="0"/>
                      <a:t>
</a:t>
                    </a:r>
                    <a:fld id="{D715D253-D0AB-4659-8F82-252BEC261B2F}"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6"/>
              <c:layout>
                <c:manualLayout>
                  <c:x val="6.36972848523224E-2"/>
                  <c:y val="-0.16027255899550327"/>
                </c:manualLayout>
              </c:layout>
              <c:tx>
                <c:rich>
                  <a:bodyPr/>
                  <a:lstStyle/>
                  <a:p>
                    <a:fld id="{1BCDCEF1-15D9-4F22-BA20-540E61EB0AAD}" type="CELLRANGE">
                      <a:rPr lang="en-US" baseline="0"/>
                      <a:pPr/>
                      <a:t>[CELLRANGE]</a:t>
                    </a:fld>
                    <a:r>
                      <a:rPr lang="en-US" baseline="0"/>
                      <a:t>
</a:t>
                    </a:r>
                    <a:fld id="{FBF12A0D-8687-45F1-9ABB-A8ADBC54084F}" type="CATEGORYNAME">
                      <a:rPr lang="en-US" baseline="0"/>
                      <a:pPr/>
                      <a:t>[CATEGORY NAME]</a:t>
                    </a:fld>
                    <a:r>
                      <a:rPr lang="en-US" baseline="0"/>
                      <a:t>
</a:t>
                    </a:r>
                    <a:fld id="{5DF11760-D843-4935-B414-BA572A1111D7}" type="PERCENTAGE">
                      <a:rPr lang="en-US" baseline="0"/>
                      <a:pPr/>
                      <a:t>[PERCENTAGE]</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7"/>
              <c:layout>
                <c:manualLayout>
                  <c:x val="0.11317703600065311"/>
                  <c:y val="-8.0559693665858773E-2"/>
                </c:manualLayout>
              </c:layout>
              <c:tx>
                <c:rich>
                  <a:bodyPr/>
                  <a:lstStyle/>
                  <a:p>
                    <a:fld id="{6B8C8511-1F3B-4237-A4AE-3ACFB94C9857}" type="CELLRANGE">
                      <a:rPr lang="en-US"/>
                      <a:pPr/>
                      <a:t>[CELLRANGE]</a:t>
                    </a:fld>
                    <a:r>
                      <a:rPr lang="en-US" baseline="0"/>
                      <a:t>
</a:t>
                    </a:r>
                    <a:fld id="{45A03C50-8268-488E-9AAC-1B9045EACE8A}" type="CATEGORYNAME">
                      <a:rPr lang="en-US" baseline="0"/>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8"/>
              <c:layout>
                <c:manualLayout>
                  <c:x val="0.21465448071314314"/>
                  <c:y val="-6.4339049794608527E-2"/>
                </c:manualLayout>
              </c:layout>
              <c:tx>
                <c:rich>
                  <a:bodyPr/>
                  <a:lstStyle/>
                  <a:p>
                    <a:fld id="{858470D6-2B89-4036-AFE2-0A66DCDF6B91}" type="CELLRANGE">
                      <a:rPr lang="en-US"/>
                      <a:pPr/>
                      <a:t>[CELLRANGE]</a:t>
                    </a:fld>
                    <a:r>
                      <a:rPr lang="en-US" baseline="0"/>
                      <a:t>
</a:t>
                    </a:r>
                    <a:fld id="{61B9DC8F-F6B9-4B54-9899-555CF22E8EF7}" type="CATEGORYNAME">
                      <a:rPr lang="en-US" baseline="0"/>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19"/>
              <c:layout>
                <c:manualLayout>
                  <c:x val="0.31789460270202224"/>
                  <c:y val="-2.8963182641473614E-2"/>
                </c:manualLayout>
              </c:layout>
              <c:tx>
                <c:rich>
                  <a:bodyPr/>
                  <a:lstStyle/>
                  <a:p>
                    <a:fld id="{40EDA339-4F69-472C-84EE-16FEBBA8F5E0}" type="CELLRANGE">
                      <a:rPr lang="en-US"/>
                      <a:pPr/>
                      <a:t>[CELLRANGE]</a:t>
                    </a:fld>
                    <a:r>
                      <a:rPr lang="en-US" baseline="0"/>
                      <a:t>
</a:t>
                    </a:r>
                    <a:fld id="{C5035ACD-9BF7-4C30-9DD9-EEEA291D675B}" type="CATEGORYNAME">
                      <a:rPr lang="en-US" baseline="0"/>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dLbl>
              <c:idx val="20"/>
              <c:layout>
                <c:manualLayout>
                  <c:x val="0.2417753853086857"/>
                  <c:y val="4.2654671335373727E-2"/>
                </c:manualLayout>
              </c:layout>
              <c:tx>
                <c:rich>
                  <a:bodyPr/>
                  <a:lstStyle/>
                  <a:p>
                    <a:fld id="{209AD881-1102-4DEA-A47D-79271F4BE89D}" type="CELLRANGE">
                      <a:rPr lang="en-US"/>
                      <a:pPr/>
                      <a:t>[CELLRANGE]</a:t>
                    </a:fld>
                    <a:r>
                      <a:rPr lang="en-US" baseline="0"/>
                      <a:t>
</a:t>
                    </a:r>
                    <a:fld id="{06DF6ED4-22F9-46C6-B6B5-4D137B304C4C}" type="CATEGORYNAME">
                      <a:rPr lang="en-US" baseline="0"/>
                      <a:pPr/>
                      <a:t>[CATEGORY NAME]</a:t>
                    </a:fld>
                    <a:r>
                      <a:rPr lang="en-US" baseline="0"/>
                      <a:t>
&lt;1%</a:t>
                    </a:r>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'AIDS Death_10-19_ESAR'!$A$39:$A$59</c:f>
              <c:strCache>
                <c:ptCount val="21"/>
                <c:pt idx="0">
                  <c:v>South Africa</c:v>
                </c:pt>
                <c:pt idx="1">
                  <c:v>Kenya</c:v>
                </c:pt>
                <c:pt idx="2">
                  <c:v>United Republic of Tanzania</c:v>
                </c:pt>
                <c:pt idx="3">
                  <c:v>Ethiopia</c:v>
                </c:pt>
                <c:pt idx="4">
                  <c:v>Uganda</c:v>
                </c:pt>
                <c:pt idx="5">
                  <c:v>Malawi</c:v>
                </c:pt>
                <c:pt idx="6">
                  <c:v>Zimbabwe</c:v>
                </c:pt>
                <c:pt idx="7">
                  <c:v>Mozambique</c:v>
                </c:pt>
                <c:pt idx="8">
                  <c:v>Zambia</c:v>
                </c:pt>
                <c:pt idx="9">
                  <c:v>Angola</c:v>
                </c:pt>
                <c:pt idx="10">
                  <c:v>South Sudan</c:v>
                </c:pt>
                <c:pt idx="11">
                  <c:v>Lesotho</c:v>
                </c:pt>
                <c:pt idx="12">
                  <c:v>Rwanda</c:v>
                </c:pt>
                <c:pt idx="13">
                  <c:v>Burundi</c:v>
                </c:pt>
                <c:pt idx="14">
                  <c:v>Botswana</c:v>
                </c:pt>
                <c:pt idx="15">
                  <c:v>Swaziland</c:v>
                </c:pt>
                <c:pt idx="16">
                  <c:v>Madagascar</c:v>
                </c:pt>
                <c:pt idx="17">
                  <c:v>Namibia</c:v>
                </c:pt>
                <c:pt idx="18">
                  <c:v>Somalia</c:v>
                </c:pt>
                <c:pt idx="19">
                  <c:v>Eritrea</c:v>
                </c:pt>
                <c:pt idx="20">
                  <c:v>Mauritius</c:v>
                </c:pt>
              </c:strCache>
            </c:strRef>
          </c:cat>
          <c:val>
            <c:numRef>
              <c:f>'AIDS Death_10-19_ESAR'!$B$39:$B$59</c:f>
              <c:numCache>
                <c:formatCode>General</c:formatCode>
                <c:ptCount val="21"/>
                <c:pt idx="0">
                  <c:v>6301</c:v>
                </c:pt>
                <c:pt idx="1">
                  <c:v>2783</c:v>
                </c:pt>
                <c:pt idx="2">
                  <c:v>2341</c:v>
                </c:pt>
                <c:pt idx="3">
                  <c:v>2235</c:v>
                </c:pt>
                <c:pt idx="4">
                  <c:v>1911</c:v>
                </c:pt>
                <c:pt idx="5">
                  <c:v>1835</c:v>
                </c:pt>
                <c:pt idx="6">
                  <c:v>1660</c:v>
                </c:pt>
                <c:pt idx="7">
                  <c:v>1449</c:v>
                </c:pt>
                <c:pt idx="8">
                  <c:v>1449</c:v>
                </c:pt>
                <c:pt idx="9">
                  <c:v>377</c:v>
                </c:pt>
                <c:pt idx="10">
                  <c:v>310</c:v>
                </c:pt>
                <c:pt idx="11">
                  <c:v>240</c:v>
                </c:pt>
                <c:pt idx="12">
                  <c:v>235</c:v>
                </c:pt>
                <c:pt idx="13">
                  <c:v>216</c:v>
                </c:pt>
                <c:pt idx="14">
                  <c:v>165</c:v>
                </c:pt>
                <c:pt idx="15">
                  <c:v>140</c:v>
                </c:pt>
                <c:pt idx="16">
                  <c:v>134</c:v>
                </c:pt>
                <c:pt idx="17">
                  <c:v>97</c:v>
                </c:pt>
                <c:pt idx="18">
                  <c:v>66</c:v>
                </c:pt>
                <c:pt idx="19">
                  <c:v>36</c:v>
                </c:pt>
                <c:pt idx="20">
                  <c:v>2</c:v>
                </c:pt>
              </c:numCache>
            </c:numRef>
          </c:val>
          <c:extLst>
            <c:ext xmlns:c15="http://schemas.microsoft.com/office/drawing/2012/chart" uri="{02D57815-91ED-43cb-92C2-25804820EDAC}">
              <c15:datalabelsRange>
                <c15:f>'AIDS Death_10-19_ESAR'!$C$39:$C$59</c15:f>
                <c15:dlblRangeCache>
                  <c:ptCount val="21"/>
                  <c:pt idx="0">
                    <c:v>6,300</c:v>
                  </c:pt>
                  <c:pt idx="1">
                    <c:v>2,800</c:v>
                  </c:pt>
                  <c:pt idx="2">
                    <c:v>2,300</c:v>
                  </c:pt>
                  <c:pt idx="4">
                    <c:v>1,900</c:v>
                  </c:pt>
                  <c:pt idx="5">
                    <c:v>1,800</c:v>
                  </c:pt>
                  <c:pt idx="6">
                    <c:v>1,700</c:v>
                  </c:pt>
                  <c:pt idx="7">
                    <c:v>1,400</c:v>
                  </c:pt>
                  <c:pt idx="8">
                    <c:v>1,400</c:v>
                  </c:pt>
                  <c:pt idx="9">
                    <c:v>&lt;500</c:v>
                  </c:pt>
                  <c:pt idx="10">
                    <c:v>&lt;500</c:v>
                  </c:pt>
                  <c:pt idx="11">
                    <c:v>&lt;500</c:v>
                  </c:pt>
                  <c:pt idx="12">
                    <c:v>&lt;500</c:v>
                  </c:pt>
                  <c:pt idx="13">
                    <c:v>&lt;500</c:v>
                  </c:pt>
                  <c:pt idx="14">
                    <c:v>&lt;200</c:v>
                  </c:pt>
                  <c:pt idx="15">
                    <c:v>&lt;200</c:v>
                  </c:pt>
                  <c:pt idx="16">
                    <c:v>&lt;200</c:v>
                  </c:pt>
                  <c:pt idx="17">
                    <c:v>&lt;100</c:v>
                  </c:pt>
                  <c:pt idx="18">
                    <c:v>&lt;100</c:v>
                  </c:pt>
                  <c:pt idx="19">
                    <c:v>&lt;100</c:v>
                  </c:pt>
                </c15:dlblRangeCache>
              </c15:datalabelsRange>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(aged 10-19) living with HIV who are receiving ART, 67 countries</a:t>
            </a:r>
            <a:r>
              <a:rPr lang="en-US">
                <a:solidFill>
                  <a:srgbClr val="FF0000"/>
                </a:solidFill>
              </a:rPr>
              <a:t> </a:t>
            </a:r>
            <a:r>
              <a:rPr lang="en-US"/>
              <a:t>reporting by UNICEF Region, 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coverage'!$B$36:$I$36</c:f>
              <c:numCache>
                <c:formatCode>0%</c:formatCode>
                <c:ptCount val="8"/>
                <c:pt idx="0">
                  <c:v>8.6956521739130436E-3</c:v>
                </c:pt>
                <c:pt idx="1">
                  <c:v>2.5813252273674404E-2</c:v>
                </c:pt>
                <c:pt idx="2">
                  <c:v>0</c:v>
                </c:pt>
                <c:pt idx="3">
                  <c:v>0.12987012987012986</c:v>
                </c:pt>
                <c:pt idx="4">
                  <c:v>4.8192771084337352E-2</c:v>
                </c:pt>
                <c:pt idx="5">
                  <c:v>0</c:v>
                </c:pt>
                <c:pt idx="6">
                  <c:v>0</c:v>
                </c:pt>
                <c:pt idx="7">
                  <c:v>5.6923727896990822E-2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bg1">
                    <a:lumMod val="50000"/>
                  </a:schemeClr>
                </a:solidFill>
                <a:ln w="15875">
                  <a:solidFill>
                    <a:schemeClr val="bg1">
                      <a:lumMod val="50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coverage'!$B$37:$I$37</c:f>
              <c:numCache>
                <c:formatCode>0%</c:formatCode>
                <c:ptCount val="8"/>
                <c:pt idx="0">
                  <c:v>4.1666666666666664E-2</c:v>
                </c:pt>
                <c:pt idx="1">
                  <c:v>2.9877502240812669E-2</c:v>
                </c:pt>
                <c:pt idx="2">
                  <c:v>0.27826086956521739</c:v>
                </c:pt>
                <c:pt idx="3">
                  <c:v>0.18260869565217391</c:v>
                </c:pt>
                <c:pt idx="4">
                  <c:v>5.4878048780487805E-2</c:v>
                </c:pt>
                <c:pt idx="5">
                  <c:v>2.5210084033613446E-2</c:v>
                </c:pt>
                <c:pt idx="6">
                  <c:v>8.4364738570346043E-2</c:v>
                </c:pt>
                <c:pt idx="7">
                  <c:v>6.7301884284505259E-2</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coverage'!$B$38:$I$38</c:f>
              <c:numCache>
                <c:formatCode>0%</c:formatCode>
                <c:ptCount val="8"/>
                <c:pt idx="0">
                  <c:v>5.3763440860215055E-2</c:v>
                </c:pt>
                <c:pt idx="1">
                  <c:v>4.0816326530612242E-2</c:v>
                </c:pt>
                <c:pt idx="2">
                  <c:v>0.52528850263570304</c:v>
                </c:pt>
                <c:pt idx="3">
                  <c:v>0.19375000000000001</c:v>
                </c:pt>
                <c:pt idx="4">
                  <c:v>8.3116883116883117E-2</c:v>
                </c:pt>
                <c:pt idx="5">
                  <c:v>7.2961373390557943E-2</c:v>
                </c:pt>
                <c:pt idx="6">
                  <c:v>0.10410094637223975</c:v>
                </c:pt>
                <c:pt idx="7">
                  <c:v>7.1428571428571425E-2</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4"/>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coverage'!$B$39:$I$39</c:f>
              <c:numCache>
                <c:formatCode>0%</c:formatCode>
                <c:ptCount val="8"/>
                <c:pt idx="0">
                  <c:v>6.8965517241379309E-2</c:v>
                </c:pt>
                <c:pt idx="1">
                  <c:v>4.7489920264423877E-2</c:v>
                </c:pt>
                <c:pt idx="2">
                  <c:v>0.59342222222222218</c:v>
                </c:pt>
                <c:pt idx="3">
                  <c:v>0.19685039370078741</c:v>
                </c:pt>
                <c:pt idx="4">
                  <c:v>0.20833333333333334</c:v>
                </c:pt>
                <c:pt idx="5">
                  <c:v>0.1076923076923077</c:v>
                </c:pt>
                <c:pt idx="6">
                  <c:v>0.10939226519337017</c:v>
                </c:pt>
                <c:pt idx="7">
                  <c:v>0.32903275338263949</c:v>
                </c:pt>
              </c:numCache>
            </c:numRef>
          </c:val>
          <c:smooth val="0"/>
          <c:extLst/>
        </c:ser>
        <c:ser>
          <c:idx val="4"/>
          <c:order val="4"/>
          <c:tx>
            <c:strRef>
              <c:f>'Adolescent ART coverage'!$A$40</c:f>
              <c:strCache>
                <c:ptCount val="1"/>
                <c:pt idx="0">
                  <c:v>5</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coverage'!$B$40:$I$40</c:f>
              <c:numCache>
                <c:formatCode>0%</c:formatCode>
                <c:ptCount val="8"/>
                <c:pt idx="0">
                  <c:v>8.8984596766299759E-2</c:v>
                </c:pt>
                <c:pt idx="1">
                  <c:v>6.7567567567567571E-2</c:v>
                </c:pt>
                <c:pt idx="2">
                  <c:v>0.81980825847361671</c:v>
                </c:pt>
                <c:pt idx="3">
                  <c:v>0.20511825441670506</c:v>
                </c:pt>
                <c:pt idx="4">
                  <c:v>0.99</c:v>
                </c:pt>
                <c:pt idx="5">
                  <c:v>0.20207253886010362</c:v>
                </c:pt>
                <c:pt idx="6">
                  <c:v>0.11382857142857143</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2"/>
              </a:solidFill>
              <a:ln w="15875">
                <a:solidFill>
                  <a:schemeClr val="accent2"/>
                </a:solidFill>
                <a:round/>
              </a:ln>
              <a:effectLst/>
            </c:spPr>
          </c:marker>
          <c:dPt>
            <c:idx val="0"/>
            <c:marker>
              <c:symbol val="circle"/>
              <c:size val="7"/>
              <c:spPr>
                <a:solidFill>
                  <a:schemeClr val="accent6"/>
                </a:solidFill>
                <a:ln w="15875">
                  <a:solidFill>
                    <a:schemeClr val="accent6"/>
                  </a:solidFill>
                  <a:round/>
                </a:ln>
                <a:effectLst/>
              </c:spPr>
            </c:marker>
            <c:bubble3D val="0"/>
          </c:dPt>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4"/>
            <c:marker>
              <c:symbol val="circle"/>
              <c:size val="7"/>
              <c:spPr>
                <a:solidFill>
                  <a:schemeClr val="accent2"/>
                </a:solidFill>
                <a:ln w="15875">
                  <a:solidFill>
                    <a:schemeClr val="accent2"/>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coverage'!$B$41:$I$41</c:f>
              <c:numCache>
                <c:formatCode>0%</c:formatCode>
                <c:ptCount val="8"/>
                <c:pt idx="0">
                  <c:v>9.6385542168674704E-2</c:v>
                </c:pt>
                <c:pt idx="1">
                  <c:v>0.43376068376068377</c:v>
                </c:pt>
                <c:pt idx="2">
                  <c:v>0.85628897069811039</c:v>
                </c:pt>
                <c:pt idx="3">
                  <c:v>0.20909090909090908</c:v>
                </c:pt>
                <c:pt idx="5">
                  <c:v>0.53208556149732622</c:v>
                </c:pt>
                <c:pt idx="6">
                  <c:v>0.19314254113092769</c:v>
                </c:pt>
              </c:numCache>
            </c:numRef>
          </c:val>
          <c:smooth val="0"/>
          <c:extLst/>
        </c:ser>
        <c:ser>
          <c:idx val="6"/>
          <c:order val="6"/>
          <c:tx>
            <c:strRef>
              <c:f>'Adolescent ART coverage'!$A$42</c:f>
              <c:strCache>
                <c:ptCount val="1"/>
                <c:pt idx="0">
                  <c:v>7</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coverage'!$B$42:$I$42</c:f>
              <c:numCache>
                <c:formatCode>0%</c:formatCode>
                <c:ptCount val="8"/>
                <c:pt idx="0">
                  <c:v>0.17830397261250983</c:v>
                </c:pt>
                <c:pt idx="1">
                  <c:v>0.75484635570981118</c:v>
                </c:pt>
                <c:pt idx="3">
                  <c:v>0.20960884353741496</c:v>
                </c:pt>
                <c:pt idx="6">
                  <c:v>0.27861060329067644</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coverage'!$B$43:$I$43</c:f>
              <c:numCache>
                <c:formatCode>0%</c:formatCode>
                <c:ptCount val="8"/>
                <c:pt idx="0">
                  <c:v>0.17881227776188335</c:v>
                </c:pt>
                <c:pt idx="1">
                  <c:v>1.0036857094990785</c:v>
                </c:pt>
                <c:pt idx="3">
                  <c:v>0.21634615384615385</c:v>
                </c:pt>
                <c:pt idx="6">
                  <c:v>0.42209631728045327</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coverage'!$B$44:$I$44</c:f>
              <c:numCache>
                <c:formatCode>0%</c:formatCode>
                <c:ptCount val="8"/>
                <c:pt idx="0">
                  <c:v>0.19791666666666666</c:v>
                </c:pt>
                <c:pt idx="3">
                  <c:v>0.2257250945775536</c:v>
                </c:pt>
                <c:pt idx="6">
                  <c:v>0.99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coverage'!$B$45:$I$45</c:f>
              <c:numCache>
                <c:formatCode>0%</c:formatCode>
                <c:ptCount val="8"/>
                <c:pt idx="0">
                  <c:v>0.3987138263665595</c:v>
                </c:pt>
                <c:pt idx="3">
                  <c:v>0.30714052820345616</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coverage'!$B$46:$I$46</c:f>
              <c:numCache>
                <c:formatCode>0%</c:formatCode>
                <c:ptCount val="8"/>
                <c:pt idx="0">
                  <c:v>0.48466257668711654</c:v>
                </c:pt>
                <c:pt idx="3">
                  <c:v>0.33145382505333737</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coverage'!$B$47:$I$47</c:f>
              <c:numCache>
                <c:formatCode>0%</c:formatCode>
                <c:ptCount val="8"/>
                <c:pt idx="0">
                  <c:v>0.73356401384083048</c:v>
                </c:pt>
                <c:pt idx="3">
                  <c:v>0.34969126938541067</c:v>
                </c:pt>
              </c:numCache>
            </c:numRef>
          </c:val>
          <c:smooth val="0"/>
        </c:ser>
        <c:ser>
          <c:idx val="12"/>
          <c:order val="12"/>
          <c:tx>
            <c:strRef>
              <c:f>'Adolescent ART coverage'!$A$48</c:f>
              <c:strCache>
                <c:ptCount val="1"/>
                <c:pt idx="0">
                  <c:v>13</c:v>
                </c:pt>
              </c:strCache>
            </c:strRef>
          </c:tx>
          <c:spPr>
            <a:ln w="22225" cap="rnd">
              <a:noFill/>
              <a:round/>
            </a:ln>
            <a:effectLst/>
          </c:spPr>
          <c:marker>
            <c:symbol val="circle"/>
            <c:size val="7"/>
            <c:spPr>
              <a:solidFill>
                <a:schemeClr val="lt1"/>
              </a:solidFill>
              <a:ln w="15875">
                <a:solidFill>
                  <a:schemeClr val="accent1">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2225" cap="rnd">
                <a:solidFill>
                  <a:schemeClr val="accent6"/>
                </a:solidFill>
                <a:round/>
              </a:ln>
              <a:effectLst/>
            </c:spPr>
          </c:dPt>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coverage'!$B$48:$I$48</c:f>
              <c:numCache>
                <c:formatCode>0%</c:formatCode>
                <c:ptCount val="8"/>
                <c:pt idx="0">
                  <c:v>0.77083333333333337</c:v>
                </c:pt>
                <c:pt idx="3">
                  <c:v>0.41212121212121211</c:v>
                </c:pt>
              </c:numCache>
            </c:numRef>
          </c:val>
          <c:smooth val="0"/>
        </c:ser>
        <c:ser>
          <c:idx val="13"/>
          <c:order val="13"/>
          <c:tx>
            <c:strRef>
              <c:f>'Adolescent ART coverage'!$A$49</c:f>
              <c:strCache>
                <c:ptCount val="1"/>
                <c:pt idx="0">
                  <c:v>14</c:v>
                </c:pt>
              </c:strCache>
            </c:strRef>
          </c:tx>
          <c:spPr>
            <a:ln w="22225" cap="rnd">
              <a:solidFill>
                <a:schemeClr val="accent6"/>
              </a:solidFill>
              <a:round/>
            </a:ln>
            <a:effectLst/>
          </c:spPr>
          <c:marker>
            <c:symbol val="circle"/>
            <c:size val="6"/>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coverage'!$B$49:$I$49</c:f>
              <c:numCache>
                <c:formatCode>0%</c:formatCode>
                <c:ptCount val="8"/>
                <c:pt idx="0">
                  <c:v>0.99</c:v>
                </c:pt>
                <c:pt idx="3">
                  <c:v>0.6560509554140127</c:v>
                </c:pt>
              </c:numCache>
            </c:numRef>
          </c:val>
          <c:smooth val="0"/>
        </c:ser>
        <c:ser>
          <c:idx val="14"/>
          <c:order val="14"/>
          <c:tx>
            <c:strRef>
              <c:f>'Adolescent ART coverage'!$A$50</c:f>
              <c:strCache>
                <c:ptCount val="1"/>
                <c:pt idx="0">
                  <c:v>15</c:v>
                </c:pt>
              </c:strCache>
            </c:strRef>
          </c:tx>
          <c:spPr>
            <a:ln w="25400" cap="rnd">
              <a:noFill/>
              <a:round/>
            </a:ln>
            <a:effectLst/>
          </c:spPr>
          <c:marker>
            <c:symbol val="circle"/>
            <c:size val="7"/>
            <c:spPr>
              <a:solidFill>
                <a:schemeClr val="lt1"/>
              </a:solidFill>
              <a:ln w="15875">
                <a:solidFill>
                  <a:schemeClr val="accent3">
                    <a:lumMod val="80000"/>
                    <a:lumOff val="20000"/>
                  </a:schemeClr>
                </a:solidFill>
                <a:round/>
              </a:ln>
              <a:effectLst/>
            </c:spPr>
          </c:marker>
          <c:dPt>
            <c:idx val="0"/>
            <c:marker>
              <c:symbol val="circle"/>
              <c:size val="7"/>
              <c:spPr>
                <a:solidFill>
                  <a:schemeClr val="accent6"/>
                </a:solidFill>
                <a:ln w="15875">
                  <a:solidFill>
                    <a:schemeClr val="accent6"/>
                  </a:solidFill>
                  <a:round/>
                </a:ln>
                <a:effectLst/>
              </c:spPr>
            </c:marker>
            <c:bubble3D val="0"/>
            <c:spPr>
              <a:ln w="25400" cap="rnd">
                <a:solidFill>
                  <a:schemeClr val="accent6"/>
                </a:solidFill>
                <a:round/>
              </a:ln>
              <a:effectLst/>
            </c:spPr>
          </c:dPt>
          <c:dPt>
            <c:idx val="3"/>
            <c:marker>
              <c:symbol val="circle"/>
              <c:size val="7"/>
              <c:spPr>
                <a:solidFill>
                  <a:schemeClr val="lt1"/>
                </a:solidFill>
                <a:ln w="15875">
                  <a:solidFill>
                    <a:schemeClr val="accent3">
                      <a:lumMod val="80000"/>
                      <a:lumOff val="20000"/>
                    </a:schemeClr>
                  </a:solidFill>
                  <a:round/>
                </a:ln>
                <a:effectLst/>
              </c:spPr>
            </c:marker>
            <c:bubble3D val="0"/>
          </c:dPt>
          <c:cat>
            <c:strRef>
              <c:f>'Adolescent ART coverage'!$B$35:$I$35</c:f>
              <c:strCache>
                <c:ptCount val="8"/>
                <c:pt idx="0">
                  <c:v>CEE/CIS
(n=15)</c:v>
                </c:pt>
                <c:pt idx="1">
                  <c:v>East Asia and the Pacific
(n=8)</c:v>
                </c:pt>
                <c:pt idx="2">
                  <c:v>Eastern and Southern Africa
(n=6)</c:v>
                </c:pt>
                <c:pt idx="3">
                  <c:v>Latin America and the Caribbean
(n=14)</c:v>
                </c:pt>
                <c:pt idx="4">
                  <c:v>Middle East and North Africa
(n=5)</c:v>
                </c:pt>
                <c:pt idx="5">
                  <c:v>South Asia
(n=6)</c:v>
                </c:pt>
                <c:pt idx="6">
                  <c:v>West and Central Africa
(n=9)</c:v>
                </c:pt>
                <c:pt idx="7">
                  <c:v>Rest of the World
(n=4)</c:v>
                </c:pt>
              </c:strCache>
            </c:strRef>
          </c:cat>
          <c:val>
            <c:numRef>
              <c:f>'Adolescent ART coverage'!$B$50:$I$50</c:f>
              <c:numCache>
                <c:formatCode>0%</c:formatCode>
                <c:ptCount val="8"/>
                <c:pt idx="0">
                  <c:v>0.99</c:v>
                </c:pt>
              </c:numCache>
            </c:numRef>
          </c:val>
          <c:smooth val="0"/>
        </c:ser>
        <c:dLbls>
          <c:showLegendKey val="0"/>
          <c:showVal val="0"/>
          <c:showCatName val="0"/>
          <c:showSerName val="0"/>
          <c:showPercent val="0"/>
          <c:showBubbleSize val="0"/>
        </c:dLbls>
        <c:marker val="1"/>
        <c:smooth val="0"/>
        <c:axId val="451850904"/>
        <c:axId val="451851296"/>
      </c:lineChart>
      <c:catAx>
        <c:axId val="4518509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51296"/>
        <c:crosses val="autoZero"/>
        <c:auto val="1"/>
        <c:lblAlgn val="ctr"/>
        <c:lblOffset val="100"/>
        <c:noMultiLvlLbl val="0"/>
      </c:catAx>
      <c:valAx>
        <c:axId val="451851296"/>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50904"/>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girls and boys (15-19) with comprehensive, correct knowledge of HIV, Eastern and Southern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pPr>
            <a:solidFill>
              <a:schemeClr val="lt1"/>
            </a:solidFill>
            <a:ln w="15875">
              <a:solidFill>
                <a:schemeClr val="accent2"/>
              </a:solidFill>
              <a:round/>
            </a:ln>
            <a:effectLst/>
          </c:spPr>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Rwanda; DHS 2015</c:v>
              </c:pt>
              <c:pt idx="1">
                <c:v>Swaziland; MICS 2010</c:v>
              </c:pt>
              <c:pt idx="2">
                <c:v>Namibia; DHS 2013</c:v>
              </c:pt>
              <c:pt idx="3">
                <c:v>Kenya; DHS 2014</c:v>
              </c:pt>
              <c:pt idx="4">
                <c:v>Zimbabwe; MICS 2014</c:v>
              </c:pt>
              <c:pt idx="5">
                <c:v>Burundi; DHS 2010</c:v>
              </c:pt>
              <c:pt idx="6">
                <c:v>Malawi; MICS 2014</c:v>
              </c:pt>
              <c:pt idx="7">
                <c:v>Zambia; DHS 2014</c:v>
              </c:pt>
              <c:pt idx="8">
                <c:v>United Republic of Tanzania; AIS 2012</c:v>
              </c:pt>
              <c:pt idx="9">
                <c:v>Uganda; AIS 2011</c:v>
              </c:pt>
              <c:pt idx="10">
                <c:v>Uganda; DHS 2011</c:v>
              </c:pt>
              <c:pt idx="11">
                <c:v>Lesotho; DHS 2014</c:v>
              </c:pt>
              <c:pt idx="12">
                <c:v>Mozambique; DHS 2011</c:v>
              </c:pt>
              <c:pt idx="13">
                <c:v>Ethiopia; DHS 2011</c:v>
              </c:pt>
              <c:pt idx="14">
                <c:v>Eritrea; Other 2010</c:v>
              </c:pt>
              <c:pt idx="15">
                <c:v>Madagascar; MDG6 2013</c:v>
              </c:pt>
              <c:pt idx="16">
                <c:v>Comoros; DHS 2012</c:v>
              </c:pt>
              <c:pt idx="17">
                <c:v>South Sudan; Other 2010</c:v>
              </c:pt>
            </c:strLit>
          </c:cat>
          <c:val>
            <c:numLit>
              <c:formatCode>General</c:formatCode>
              <c:ptCount val="18"/>
              <c:pt idx="0">
                <c:v>61.6</c:v>
              </c:pt>
              <c:pt idx="1">
                <c:v>56.4</c:v>
              </c:pt>
              <c:pt idx="2">
                <c:v>55.9</c:v>
              </c:pt>
              <c:pt idx="3">
                <c:v>51.7</c:v>
              </c:pt>
              <c:pt idx="4">
                <c:v>51.4</c:v>
              </c:pt>
              <c:pt idx="5">
                <c:v>43.2</c:v>
              </c:pt>
              <c:pt idx="6">
                <c:v>42.8</c:v>
              </c:pt>
              <c:pt idx="7">
                <c:v>38.9</c:v>
              </c:pt>
              <c:pt idx="8">
                <c:v>36.799999999999997</c:v>
              </c:pt>
              <c:pt idx="9">
                <c:v>36.299999999999997</c:v>
              </c:pt>
              <c:pt idx="10">
                <c:v>35.6</c:v>
              </c:pt>
              <c:pt idx="11">
                <c:v>34.799999999999997</c:v>
              </c:pt>
              <c:pt idx="12">
                <c:v>27.4</c:v>
              </c:pt>
              <c:pt idx="13">
                <c:v>24</c:v>
              </c:pt>
              <c:pt idx="14">
                <c:v>22.3</c:v>
              </c:pt>
              <c:pt idx="15">
                <c:v>20.9</c:v>
              </c:pt>
              <c:pt idx="16">
                <c:v>17.8</c:v>
              </c:pt>
              <c:pt idx="17">
                <c:v>8.3000000000000007</c:v>
              </c:pt>
            </c:numLit>
          </c:val>
        </c:ser>
        <c:ser>
          <c:idx val="1"/>
          <c:order val="1"/>
          <c:tx>
            <c:v>Boys</c:v>
          </c:tx>
          <c:spPr>
            <a:solidFill>
              <a:schemeClr val="accent2">
                <a:shade val="76000"/>
              </a:schemeClr>
            </a:solidFill>
            <a:ln>
              <a:noFill/>
            </a:ln>
            <a:effectLst/>
          </c:spPr>
          <c:invertIfNegative val="0"/>
          <c:dLbls>
            <c:dLbl>
              <c:idx val="1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8"/>
              <c:pt idx="0">
                <c:v>Rwanda; DHS 2015</c:v>
              </c:pt>
              <c:pt idx="1">
                <c:v>Swaziland; MICS 2010</c:v>
              </c:pt>
              <c:pt idx="2">
                <c:v>Namibia; DHS 2013</c:v>
              </c:pt>
              <c:pt idx="3">
                <c:v>Kenya; DHS 2014</c:v>
              </c:pt>
              <c:pt idx="4">
                <c:v>Zimbabwe; MICS 2014</c:v>
              </c:pt>
              <c:pt idx="5">
                <c:v>Burundi; DHS 2010</c:v>
              </c:pt>
              <c:pt idx="6">
                <c:v>Malawi; MICS 2014</c:v>
              </c:pt>
              <c:pt idx="7">
                <c:v>Zambia; DHS 2014</c:v>
              </c:pt>
              <c:pt idx="8">
                <c:v>United Republic of Tanzania; AIS 2012</c:v>
              </c:pt>
              <c:pt idx="9">
                <c:v>Uganda; AIS 2011</c:v>
              </c:pt>
              <c:pt idx="10">
                <c:v>Uganda; DHS 2011</c:v>
              </c:pt>
              <c:pt idx="11">
                <c:v>Lesotho; DHS 2014</c:v>
              </c:pt>
              <c:pt idx="12">
                <c:v>Mozambique; DHS 2011</c:v>
              </c:pt>
              <c:pt idx="13">
                <c:v>Ethiopia; DHS 2011</c:v>
              </c:pt>
              <c:pt idx="14">
                <c:v>Eritrea; Other 2010</c:v>
              </c:pt>
              <c:pt idx="15">
                <c:v>Madagascar; MDG6 2013</c:v>
              </c:pt>
              <c:pt idx="16">
                <c:v>Comoros; DHS 2012</c:v>
              </c:pt>
              <c:pt idx="17">
                <c:v>South Sudan; Other 2010</c:v>
              </c:pt>
            </c:strLit>
          </c:cat>
          <c:val>
            <c:numLit>
              <c:formatCode>General</c:formatCode>
              <c:ptCount val="18"/>
              <c:pt idx="0">
                <c:v>59.5</c:v>
              </c:pt>
              <c:pt idx="1">
                <c:v>52.1</c:v>
              </c:pt>
              <c:pt idx="2">
                <c:v>51.4</c:v>
              </c:pt>
              <c:pt idx="3">
                <c:v>57.7</c:v>
              </c:pt>
              <c:pt idx="4">
                <c:v>48.7</c:v>
              </c:pt>
              <c:pt idx="5">
                <c:v>44.9</c:v>
              </c:pt>
              <c:pt idx="6">
                <c:v>50</c:v>
              </c:pt>
              <c:pt idx="7">
                <c:v>42.3</c:v>
              </c:pt>
              <c:pt idx="8">
                <c:v>41.9</c:v>
              </c:pt>
              <c:pt idx="9">
                <c:v>36.1</c:v>
              </c:pt>
              <c:pt idx="10">
                <c:v>34.799999999999997</c:v>
              </c:pt>
              <c:pt idx="11">
                <c:v>29.7</c:v>
              </c:pt>
              <c:pt idx="12">
                <c:v>48.5</c:v>
              </c:pt>
              <c:pt idx="13">
                <c:v>31.8</c:v>
              </c:pt>
              <c:pt idx="14">
                <c:v>31.9</c:v>
              </c:pt>
              <c:pt idx="15">
                <c:v>24</c:v>
              </c:pt>
              <c:pt idx="16">
                <c:v>20.6</c:v>
              </c:pt>
              <c:pt idx="17">
                <c:v>0</c:v>
              </c:pt>
            </c:numLit>
          </c:val>
        </c:ser>
        <c:dLbls>
          <c:dLblPos val="outEnd"/>
          <c:showLegendKey val="0"/>
          <c:showVal val="1"/>
          <c:showCatName val="0"/>
          <c:showSerName val="0"/>
          <c:showPercent val="0"/>
          <c:showBubbleSize val="0"/>
        </c:dLbls>
        <c:gapWidth val="267"/>
        <c:overlap val="-43"/>
        <c:axId val="451852080"/>
        <c:axId val="451852472"/>
      </c:barChart>
      <c:catAx>
        <c:axId val="45185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52472"/>
        <c:crosses val="autoZero"/>
        <c:auto val="1"/>
        <c:lblAlgn val="ctr"/>
        <c:lblOffset val="100"/>
        <c:noMultiLvlLbl val="0"/>
      </c:catAx>
      <c:valAx>
        <c:axId val="45185247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5208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with multiple partners who used a condom at last sexual intercourse, Eastern and Southern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pPr>
            <a:solidFill>
              <a:schemeClr val="lt1"/>
            </a:solidFill>
            <a:ln w="15875">
              <a:solidFill>
                <a:schemeClr val="accent2"/>
              </a:solidFill>
              <a:round/>
            </a:ln>
            <a:effectLst/>
          </c:spPr>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4"/>
              <c:pt idx="0">
                <c:v>Namibia; DHS 2013</c:v>
              </c:pt>
              <c:pt idx="1">
                <c:v>Lesotho; DHS 2014</c:v>
              </c:pt>
              <c:pt idx="2">
                <c:v>Mozambique; DHS 2011</c:v>
              </c:pt>
              <c:pt idx="3">
                <c:v>Malawi; MICS 2014</c:v>
              </c:pt>
              <c:pt idx="4">
                <c:v>United Republic of Tanzania; AIS 2012</c:v>
              </c:pt>
              <c:pt idx="5">
                <c:v>Zambia; DHS 2014</c:v>
              </c:pt>
              <c:pt idx="6">
                <c:v>Kenya; DHS 2014</c:v>
              </c:pt>
              <c:pt idx="7">
                <c:v>Uganda; AIS 2011</c:v>
              </c:pt>
              <c:pt idx="8">
                <c:v>South Sudan; Other 2010</c:v>
              </c:pt>
              <c:pt idx="9">
                <c:v>Madagascar; MDG6 2013</c:v>
              </c:pt>
              <c:pt idx="10">
                <c:v>Zimbabwe; MICS 2014</c:v>
              </c:pt>
              <c:pt idx="11">
                <c:v>Swaziland; MICS 2010</c:v>
              </c:pt>
              <c:pt idx="12">
                <c:v>Comoros; DHS 2012</c:v>
              </c:pt>
              <c:pt idx="13">
                <c:v>Uganda; DHS 2011</c:v>
              </c:pt>
            </c:strLit>
          </c:cat>
          <c:val>
            <c:numLit>
              <c:formatCode>General</c:formatCode>
              <c:ptCount val="14"/>
              <c:pt idx="0">
                <c:v>61.4</c:v>
              </c:pt>
              <c:pt idx="1">
                <c:v>57.9</c:v>
              </c:pt>
              <c:pt idx="2">
                <c:v>42.5</c:v>
              </c:pt>
              <c:pt idx="3">
                <c:v>38.299999999999997</c:v>
              </c:pt>
              <c:pt idx="4">
                <c:v>37.700000000000003</c:v>
              </c:pt>
              <c:pt idx="5">
                <c:v>33</c:v>
              </c:pt>
              <c:pt idx="6">
                <c:v>26.1</c:v>
              </c:pt>
              <c:pt idx="7">
                <c:v>25.5</c:v>
              </c:pt>
              <c:pt idx="8">
                <c:v>6.1</c:v>
              </c:pt>
              <c:pt idx="9">
                <c:v>5.5</c:v>
              </c:pt>
              <c:pt idx="10">
                <c:v>0</c:v>
              </c:pt>
              <c:pt idx="11">
                <c:v>0</c:v>
              </c:pt>
              <c:pt idx="12">
                <c:v>0</c:v>
              </c:pt>
              <c:pt idx="13">
                <c:v>0</c:v>
              </c:pt>
            </c:numLit>
          </c:val>
        </c:ser>
        <c:ser>
          <c:idx val="1"/>
          <c:order val="1"/>
          <c:tx>
            <c:v>Boys</c:v>
          </c:tx>
          <c:spPr>
            <a:solidFill>
              <a:schemeClr val="accent2">
                <a:shade val="76000"/>
              </a:schemeClr>
            </a:solidFill>
            <a:ln>
              <a:noFill/>
            </a:ln>
            <a:effectLst/>
          </c:spPr>
          <c:invertIfNegative val="0"/>
          <c:dLbls>
            <c:dLbl>
              <c:idx val="8"/>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4"/>
              <c:pt idx="0">
                <c:v>Namibia; DHS 2013</c:v>
              </c:pt>
              <c:pt idx="1">
                <c:v>Lesotho; DHS 2014</c:v>
              </c:pt>
              <c:pt idx="2">
                <c:v>Mozambique; DHS 2011</c:v>
              </c:pt>
              <c:pt idx="3">
                <c:v>Malawi; MICS 2014</c:v>
              </c:pt>
              <c:pt idx="4">
                <c:v>United Republic of Tanzania; AIS 2012</c:v>
              </c:pt>
              <c:pt idx="5">
                <c:v>Zambia; DHS 2014</c:v>
              </c:pt>
              <c:pt idx="6">
                <c:v>Kenya; DHS 2014</c:v>
              </c:pt>
              <c:pt idx="7">
                <c:v>Uganda; AIS 2011</c:v>
              </c:pt>
              <c:pt idx="8">
                <c:v>South Sudan; Other 2010</c:v>
              </c:pt>
              <c:pt idx="9">
                <c:v>Madagascar; MDG6 2013</c:v>
              </c:pt>
              <c:pt idx="10">
                <c:v>Zimbabwe; MICS 2014</c:v>
              </c:pt>
              <c:pt idx="11">
                <c:v>Swaziland; MICS 2010</c:v>
              </c:pt>
              <c:pt idx="12">
                <c:v>Comoros; DHS 2012</c:v>
              </c:pt>
              <c:pt idx="13">
                <c:v>Uganda; DHS 2011</c:v>
              </c:pt>
            </c:strLit>
          </c:cat>
          <c:val>
            <c:numLit>
              <c:formatCode>General</c:formatCode>
              <c:ptCount val="14"/>
              <c:pt idx="0">
                <c:v>75.099999999999994</c:v>
              </c:pt>
              <c:pt idx="1">
                <c:v>79.7</c:v>
              </c:pt>
              <c:pt idx="2">
                <c:v>43.5</c:v>
              </c:pt>
              <c:pt idx="3">
                <c:v>49.1</c:v>
              </c:pt>
              <c:pt idx="4">
                <c:v>45.2</c:v>
              </c:pt>
              <c:pt idx="5">
                <c:v>37.700000000000003</c:v>
              </c:pt>
              <c:pt idx="6">
                <c:v>64.099999999999994</c:v>
              </c:pt>
              <c:pt idx="7">
                <c:v>31.7</c:v>
              </c:pt>
              <c:pt idx="8">
                <c:v>0</c:v>
              </c:pt>
              <c:pt idx="9">
                <c:v>5.2</c:v>
              </c:pt>
              <c:pt idx="10">
                <c:v>61.9</c:v>
              </c:pt>
              <c:pt idx="11">
                <c:v>92.4</c:v>
              </c:pt>
              <c:pt idx="12">
                <c:v>50.7</c:v>
              </c:pt>
              <c:pt idx="13">
                <c:v>55.7</c:v>
              </c:pt>
            </c:numLit>
          </c:val>
        </c:ser>
        <c:dLbls>
          <c:dLblPos val="outEnd"/>
          <c:showLegendKey val="0"/>
          <c:showVal val="1"/>
          <c:showCatName val="0"/>
          <c:showSerName val="0"/>
          <c:showPercent val="0"/>
          <c:showBubbleSize val="0"/>
        </c:dLbls>
        <c:gapWidth val="267"/>
        <c:overlap val="-43"/>
        <c:axId val="451853256"/>
        <c:axId val="451853648"/>
      </c:barChart>
      <c:catAx>
        <c:axId val="451853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53648"/>
        <c:crosses val="autoZero"/>
        <c:auto val="1"/>
        <c:lblAlgn val="ctr"/>
        <c:lblOffset val="100"/>
        <c:noMultiLvlLbl val="0"/>
      </c:catAx>
      <c:valAx>
        <c:axId val="45185364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5325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who have been tested for HIV and received results in the last 12 months, Eastern and Southern Africa,  2010-2015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c:v>
          </c:tx>
          <c:spPr>
            <a:solidFill>
              <a:schemeClr val="accent2">
                <a:tint val="77000"/>
              </a:schemeClr>
            </a:solidFill>
            <a:ln>
              <a:noFill/>
            </a:ln>
            <a:effectLst/>
          </c:spPr>
          <c:invertIfNegative val="0"/>
          <c:dLbls>
            <c:dLbl>
              <c:idx val="1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6"/>
              <c:pt idx="0">
                <c:v>Lesotho; DHS 2014</c:v>
              </c:pt>
              <c:pt idx="1">
                <c:v>Kenya; DHS 2014</c:v>
              </c:pt>
              <c:pt idx="2">
                <c:v>Zimbabwe; MICS 2014</c:v>
              </c:pt>
              <c:pt idx="3">
                <c:v>Zambia; DHS 2014</c:v>
              </c:pt>
              <c:pt idx="4">
                <c:v>Malawi; MICS 2014</c:v>
              </c:pt>
              <c:pt idx="5">
                <c:v>Uganda; DHS 2011</c:v>
              </c:pt>
              <c:pt idx="6">
                <c:v>Namibia; DHS 2013</c:v>
              </c:pt>
              <c:pt idx="7">
                <c:v>Rwanda; DHS 2015</c:v>
              </c:pt>
              <c:pt idx="8">
                <c:v>Swaziland; MICS 2010</c:v>
              </c:pt>
              <c:pt idx="9">
                <c:v>United Republic of Tanzania; AIS 2012</c:v>
              </c:pt>
              <c:pt idx="10">
                <c:v>Ethiopia; DHS 2011</c:v>
              </c:pt>
              <c:pt idx="11">
                <c:v>Mozambique; DHS 2011</c:v>
              </c:pt>
              <c:pt idx="12">
                <c:v>Burundi; DHS 2010</c:v>
              </c:pt>
              <c:pt idx="13">
                <c:v>Madagascar; MDG6 2013</c:v>
              </c:pt>
              <c:pt idx="14">
                <c:v>Comoros; DHS 2012</c:v>
              </c:pt>
              <c:pt idx="15">
                <c:v>Uganda; AIS 2011</c:v>
              </c:pt>
            </c:strLit>
          </c:cat>
          <c:val>
            <c:numLit>
              <c:formatCode>General</c:formatCode>
              <c:ptCount val="16"/>
              <c:pt idx="0">
                <c:v>40.5</c:v>
              </c:pt>
              <c:pt idx="1">
                <c:v>35.299999999999997</c:v>
              </c:pt>
              <c:pt idx="2">
                <c:v>34.5</c:v>
              </c:pt>
              <c:pt idx="3">
                <c:v>32.6</c:v>
              </c:pt>
              <c:pt idx="4">
                <c:v>32.200000000000003</c:v>
              </c:pt>
              <c:pt idx="5">
                <c:v>30.7</c:v>
              </c:pt>
              <c:pt idx="6">
                <c:v>28.5</c:v>
              </c:pt>
              <c:pt idx="7">
                <c:v>27.4</c:v>
              </c:pt>
              <c:pt idx="8">
                <c:v>22.8</c:v>
              </c:pt>
              <c:pt idx="9">
                <c:v>20.8</c:v>
              </c:pt>
              <c:pt idx="10">
                <c:v>18.8</c:v>
              </c:pt>
              <c:pt idx="11">
                <c:v>17.8</c:v>
              </c:pt>
              <c:pt idx="12">
                <c:v>11.4</c:v>
              </c:pt>
              <c:pt idx="13">
                <c:v>2</c:v>
              </c:pt>
              <c:pt idx="14">
                <c:v>1.8</c:v>
              </c:pt>
              <c:pt idx="15">
                <c:v>0</c:v>
              </c:pt>
            </c:numLit>
          </c:val>
        </c:ser>
        <c:ser>
          <c:idx val="1"/>
          <c:order val="1"/>
          <c:tx>
            <c:v>Boys</c:v>
          </c:tx>
          <c:spPr>
            <a:solidFill>
              <a:schemeClr val="accent2">
                <a:shade val="76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6"/>
              <c:pt idx="0">
                <c:v>Lesotho; DHS 2014</c:v>
              </c:pt>
              <c:pt idx="1">
                <c:v>Kenya; DHS 2014</c:v>
              </c:pt>
              <c:pt idx="2">
                <c:v>Zimbabwe; MICS 2014</c:v>
              </c:pt>
              <c:pt idx="3">
                <c:v>Zambia; DHS 2014</c:v>
              </c:pt>
              <c:pt idx="4">
                <c:v>Malawi; MICS 2014</c:v>
              </c:pt>
              <c:pt idx="5">
                <c:v>Uganda; DHS 2011</c:v>
              </c:pt>
              <c:pt idx="6">
                <c:v>Namibia; DHS 2013</c:v>
              </c:pt>
              <c:pt idx="7">
                <c:v>Rwanda; DHS 2015</c:v>
              </c:pt>
              <c:pt idx="8">
                <c:v>Swaziland; MICS 2010</c:v>
              </c:pt>
              <c:pt idx="9">
                <c:v>United Republic of Tanzania; AIS 2012</c:v>
              </c:pt>
              <c:pt idx="10">
                <c:v>Ethiopia; DHS 2011</c:v>
              </c:pt>
              <c:pt idx="11">
                <c:v>Mozambique; DHS 2011</c:v>
              </c:pt>
              <c:pt idx="12">
                <c:v>Burundi; DHS 2010</c:v>
              </c:pt>
              <c:pt idx="13">
                <c:v>Madagascar; MDG6 2013</c:v>
              </c:pt>
              <c:pt idx="14">
                <c:v>Comoros; DHS 2012</c:v>
              </c:pt>
              <c:pt idx="15">
                <c:v>Uganda; AIS 2011</c:v>
              </c:pt>
            </c:strLit>
          </c:cat>
          <c:val>
            <c:numLit>
              <c:formatCode>General</c:formatCode>
              <c:ptCount val="16"/>
              <c:pt idx="0">
                <c:v>24.9</c:v>
              </c:pt>
              <c:pt idx="1">
                <c:v>26.6</c:v>
              </c:pt>
              <c:pt idx="2">
                <c:v>24.3</c:v>
              </c:pt>
              <c:pt idx="3">
                <c:v>19.399999999999999</c:v>
              </c:pt>
              <c:pt idx="4">
                <c:v>24.8</c:v>
              </c:pt>
              <c:pt idx="5">
                <c:v>17.399999999999999</c:v>
              </c:pt>
              <c:pt idx="6">
                <c:v>13.9</c:v>
              </c:pt>
              <c:pt idx="7">
                <c:v>21.9</c:v>
              </c:pt>
              <c:pt idx="8">
                <c:v>18.399999999999999</c:v>
              </c:pt>
              <c:pt idx="9">
                <c:v>13.1</c:v>
              </c:pt>
              <c:pt idx="10">
                <c:v>16.5</c:v>
              </c:pt>
              <c:pt idx="11">
                <c:v>7.7</c:v>
              </c:pt>
              <c:pt idx="12">
                <c:v>6.4</c:v>
              </c:pt>
              <c:pt idx="13">
                <c:v>0.8</c:v>
              </c:pt>
              <c:pt idx="14">
                <c:v>2.5</c:v>
              </c:pt>
              <c:pt idx="15">
                <c:v>11.3</c:v>
              </c:pt>
            </c:numLit>
          </c:val>
        </c:ser>
        <c:dLbls>
          <c:dLblPos val="outEnd"/>
          <c:showLegendKey val="0"/>
          <c:showVal val="1"/>
          <c:showCatName val="0"/>
          <c:showSerName val="0"/>
          <c:showPercent val="0"/>
          <c:showBubbleSize val="0"/>
        </c:dLbls>
        <c:gapWidth val="267"/>
        <c:overlap val="-43"/>
        <c:axId val="451854432"/>
        <c:axId val="451854824"/>
      </c:barChart>
      <c:catAx>
        <c:axId val="45185443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51854824"/>
        <c:crosses val="autoZero"/>
        <c:auto val="1"/>
        <c:lblAlgn val="ctr"/>
        <c:lblOffset val="100"/>
        <c:noMultiLvlLbl val="0"/>
      </c:catAx>
      <c:valAx>
        <c:axId val="45185482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5185443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Eastern and Southern</a:t>
            </a:r>
            <a:r>
              <a:rPr lang="en-US" baseline="0"/>
              <a:t> Africa</a:t>
            </a:r>
            <a:r>
              <a:rPr lang="en-US"/>
              <a:t>, 2000-2015</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Rates_ESAR'!$A$34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Rates_ESAR'!$B$33:$Q$33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'PMTCT-MTCT Rates_ESAR'!$B$34:$Q$34</c:f>
              <c:numCache>
                <c:formatCode>0%</c:formatCode>
                <c:ptCount val="16"/>
                <c:pt idx="0">
                  <c:v>0.3200073086058835</c:v>
                </c:pt>
                <c:pt idx="1">
                  <c:v>0.31777341652264762</c:v>
                </c:pt>
                <c:pt idx="2">
                  <c:v>0.31584717715103172</c:v>
                </c:pt>
                <c:pt idx="3">
                  <c:v>0.31141885964695398</c:v>
                </c:pt>
                <c:pt idx="4">
                  <c:v>0.3045925411225987</c:v>
                </c:pt>
                <c:pt idx="5">
                  <c:v>0.29351441070031398</c:v>
                </c:pt>
                <c:pt idx="6">
                  <c:v>0.28256722521559052</c:v>
                </c:pt>
                <c:pt idx="7">
                  <c:v>0.26159110368723215</c:v>
                </c:pt>
                <c:pt idx="8">
                  <c:v>0.24301142185427549</c:v>
                </c:pt>
                <c:pt idx="9">
                  <c:v>0.20673484187625463</c:v>
                </c:pt>
                <c:pt idx="10">
                  <c:v>0.17598895841233061</c:v>
                </c:pt>
                <c:pt idx="11">
                  <c:v>0.15042858386410332</c:v>
                </c:pt>
                <c:pt idx="12">
                  <c:v>0.12195728943198535</c:v>
                </c:pt>
                <c:pt idx="13">
                  <c:v>0.1011839174289241</c:v>
                </c:pt>
                <c:pt idx="14">
                  <c:v>7.2499997414334313E-2</c:v>
                </c:pt>
                <c:pt idx="15">
                  <c:v>5.8513203943238515E-2</c:v>
                </c:pt>
              </c:numCache>
            </c:numRef>
          </c:val>
        </c:ser>
        <c:ser>
          <c:idx val="0"/>
          <c:order val="1"/>
          <c:tx>
            <c:strRef>
              <c:f>'PMTCT-MTCT Rates_ESAR'!$A$35</c:f>
              <c:strCache>
                <c:ptCount val="1"/>
                <c:pt idx="0">
                  <c:v>Perinatal mother-to-child transmission rate (within 6 weeks of birth)</c:v>
                </c:pt>
              </c:strCache>
            </c:strRef>
          </c:tx>
          <c:spPr>
            <a:gradFill flip="none" rotWithShape="1">
              <a:gsLst>
                <a:gs pos="0">
                  <a:schemeClr val="accent1">
                    <a:lumMod val="40000"/>
                    <a:lumOff val="60000"/>
                  </a:schemeClr>
                </a:gs>
                <a:gs pos="46000">
                  <a:schemeClr val="accent1">
                    <a:lumMod val="95000"/>
                    <a:lumOff val="5000"/>
                  </a:schemeClr>
                </a:gs>
                <a:gs pos="100000">
                  <a:schemeClr val="accent1">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Rates_ESAR'!$B$33:$Q$33</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'PMTCT-MTCT Rates_ESAR'!$B$35:$Q$35</c:f>
              <c:numCache>
                <c:formatCode>0%</c:formatCode>
                <c:ptCount val="16"/>
                <c:pt idx="0">
                  <c:v>0.18148579802605419</c:v>
                </c:pt>
                <c:pt idx="1">
                  <c:v>0.18399960818801564</c:v>
                </c:pt>
                <c:pt idx="2">
                  <c:v>0.18604366496077215</c:v>
                </c:pt>
                <c:pt idx="3">
                  <c:v>0.18521194291468171</c:v>
                </c:pt>
                <c:pt idx="4">
                  <c:v>0.1812200530632864</c:v>
                </c:pt>
                <c:pt idx="5">
                  <c:v>0.17148092505388146</c:v>
                </c:pt>
                <c:pt idx="6">
                  <c:v>0.16085718764083623</c:v>
                </c:pt>
                <c:pt idx="7">
                  <c:v>0.13959567428972341</c:v>
                </c:pt>
                <c:pt idx="8">
                  <c:v>0.12282316101630615</c:v>
                </c:pt>
                <c:pt idx="9">
                  <c:v>0.10025313858981366</c:v>
                </c:pt>
                <c:pt idx="10">
                  <c:v>8.099416408345475E-2</c:v>
                </c:pt>
                <c:pt idx="11">
                  <c:v>6.7761839446642796E-2</c:v>
                </c:pt>
                <c:pt idx="12">
                  <c:v>5.7995890575218131E-2</c:v>
                </c:pt>
                <c:pt idx="13">
                  <c:v>4.8890720564065314E-2</c:v>
                </c:pt>
                <c:pt idx="14">
                  <c:v>3.6275770704469794E-2</c:v>
                </c:pt>
                <c:pt idx="15">
                  <c:v>3.0756284622608775E-2</c:v>
                </c:pt>
              </c:numCache>
            </c:numRef>
          </c:val>
        </c:ser>
        <c:dLbls>
          <c:showLegendKey val="0"/>
          <c:showVal val="0"/>
          <c:showCatName val="0"/>
          <c:showSerName val="0"/>
          <c:showPercent val="0"/>
          <c:showBubbleSize val="0"/>
        </c:dLbls>
        <c:gapWidth val="40"/>
        <c:overlap val="80"/>
        <c:axId val="567892192"/>
        <c:axId val="567875728"/>
      </c:barChart>
      <c:catAx>
        <c:axId val="5678921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67875728"/>
        <c:crosses val="autoZero"/>
        <c:auto val="1"/>
        <c:lblAlgn val="ctr"/>
        <c:lblOffset val="100"/>
        <c:noMultiLvlLbl val="0"/>
      </c:catAx>
      <c:valAx>
        <c:axId val="5678757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6789219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0414250544263359E-2"/>
          <c:y val="0.12927437607583947"/>
          <c:w val="0.88175547823963862"/>
          <c:h val="0.86995377967811383"/>
        </c:manualLayout>
      </c:layout>
      <c:pieChart>
        <c:varyColors val="1"/>
        <c:ser>
          <c:idx val="0"/>
          <c:order val="0"/>
          <c:tx>
            <c:v>2000</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C89D2746-B662-4BAA-9853-48451E9F6A7C}" type="CELLRANGE">
                      <a:rPr lang="en-US"/>
                      <a:pPr/>
                      <a:t>[CELLRANGE]</a:t>
                    </a:fld>
                    <a:endParaRPr lang="en-US" baseline="0"/>
                  </a:p>
                  <a:p>
                    <a:fld id="{7AAA52FA-716E-4F28-A622-A10AA9B14B0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B7E58866-ECFE-488B-9C53-F146CC8EA224}" type="CELLRANGE">
                      <a:rPr lang="en-US"/>
                      <a:pPr/>
                      <a:t>[CELLRANGE]</a:t>
                    </a:fld>
                    <a:endParaRPr lang="en-US" baseline="0"/>
                  </a:p>
                  <a:p>
                    <a:fld id="{7A3180EE-6590-491B-9635-69F5D63F329C}"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Rates_ESAR2'!$A$41:$A$42</c:f>
              <c:strCache>
                <c:ptCount val="2"/>
                <c:pt idx="0">
                  <c:v>Perinatal HIV infections (within 6 weeks of birth)</c:v>
                </c:pt>
                <c:pt idx="1">
                  <c:v>Postnatal HIV infections (beyond 6 weeks after birth)</c:v>
                </c:pt>
              </c:strCache>
            </c:strRef>
          </c:cat>
          <c:val>
            <c:numRef>
              <c:f>'PMTCT-MTCT Rates_ESAR2'!$B$45:$B$46</c:f>
              <c:numCache>
                <c:formatCode>#,##0</c:formatCode>
                <c:ptCount val="2"/>
                <c:pt idx="0">
                  <c:v>183756.18535936013</c:v>
                </c:pt>
                <c:pt idx="1">
                  <c:v>140252.81464063987</c:v>
                </c:pt>
              </c:numCache>
            </c:numRef>
          </c:val>
          <c:extLst>
            <c:ext xmlns:c15="http://schemas.microsoft.com/office/drawing/2012/chart" uri="{02D57815-91ED-43cb-92C2-25804820EDAC}">
              <c15:datalabelsRange>
                <c15:f>'PMTCT-MTCT Rates_ESAR2'!$B$48:$B$49</c15:f>
                <c15:dlblRangeCache>
                  <c:ptCount val="2"/>
                  <c:pt idx="0">
                    <c:v>180,000</c:v>
                  </c:pt>
                  <c:pt idx="1">
                    <c:v>140,000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3.3975588002955942E-2"/>
          <c:y val="7.2909140237623918E-2"/>
          <c:w val="0.96311644184011902"/>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a:t>2015</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736515493702819"/>
          <c:y val="0.24909591845952331"/>
          <c:w val="0.59234979348511663"/>
          <c:h val="0.58442159357231394"/>
        </c:manualLayout>
      </c:layout>
      <c:pieChart>
        <c:varyColors val="1"/>
        <c:ser>
          <c:idx val="0"/>
          <c:order val="0"/>
          <c:tx>
            <c:v>2014</c:v>
          </c:tx>
          <c:dPt>
            <c:idx val="0"/>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1"/>
            <c:bubble3D val="0"/>
            <c:spPr>
              <a:gradFill>
                <a:gsLst>
                  <a:gs pos="100000">
                    <a:schemeClr val="accent5">
                      <a:lumMod val="60000"/>
                      <a:lumOff val="40000"/>
                    </a:schemeClr>
                  </a:gs>
                  <a:gs pos="0">
                    <a:schemeClr val="accent5"/>
                  </a:gs>
                </a:gsLst>
                <a:lin ang="5400000" scaled="0"/>
              </a:gradFill>
              <a:ln w="19050">
                <a:solidFill>
                  <a:schemeClr val="lt1"/>
                </a:solidFill>
              </a:ln>
              <a:effectLst/>
            </c:spPr>
          </c:dPt>
          <c:dLbls>
            <c:dLbl>
              <c:idx val="0"/>
              <c:layout/>
              <c:tx>
                <c:rich>
                  <a:bodyPr/>
                  <a:lstStyle/>
                  <a:p>
                    <a:fld id="{EE5F5E63-F501-4867-885A-2C212F084745}" type="CELLRANGE">
                      <a:rPr lang="en-US"/>
                      <a:pPr/>
                      <a:t>[CELLRANGE]</a:t>
                    </a:fld>
                    <a:endParaRPr lang="en-US" baseline="0"/>
                  </a:p>
                  <a:p>
                    <a:fld id="{166BCD27-B914-4445-B4EA-0BD95ED1DE3D}"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63681E1F-0B70-4310-9276-1FCB6C0F4254}" type="CELLRANGE">
                      <a:rPr lang="en-US"/>
                      <a:pPr/>
                      <a:t>[CELLRANGE]</a:t>
                    </a:fld>
                    <a:endParaRPr lang="en-US" baseline="0"/>
                  </a:p>
                  <a:p>
                    <a:fld id="{B4759A27-CFC1-47DC-A9E6-CE889BAC131F}" type="PERCENTAGE">
                      <a:rPr lang="en-US"/>
                      <a:pPr/>
                      <a:t>[PERCENTAGE]</a:t>
                    </a:fld>
                    <a:endParaRPr lang="en-US"/>
                  </a:p>
                </c:rich>
              </c:tx>
              <c:dLblPos val="bestFit"/>
              <c:showLegendKey val="0"/>
              <c:showVal val="0"/>
              <c:showCatName val="0"/>
              <c:showSerName val="0"/>
              <c:showPercent val="1"/>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'PMTCT-MTCT Rates_ESAR2'!$A$41:$A$42</c:f>
              <c:strCache>
                <c:ptCount val="2"/>
                <c:pt idx="0">
                  <c:v>Perinatal HIV infections (within 6 weeks of birth)</c:v>
                </c:pt>
                <c:pt idx="1">
                  <c:v>Postnatal HIV infections (beyond 6 weeks after birth)</c:v>
                </c:pt>
              </c:strCache>
            </c:strRef>
          </c:cat>
          <c:val>
            <c:numRef>
              <c:f>'PMTCT-MTCT Rates_ESAR2'!$C$45:$C$46</c:f>
              <c:numCache>
                <c:formatCode>#,##0</c:formatCode>
                <c:ptCount val="2"/>
                <c:pt idx="0">
                  <c:v>29788.814933519992</c:v>
                </c:pt>
                <c:pt idx="1">
                  <c:v>26883.785066480003</c:v>
                </c:pt>
              </c:numCache>
            </c:numRef>
          </c:val>
          <c:extLst>
            <c:ext xmlns:c15="http://schemas.microsoft.com/office/drawing/2012/chart" uri="{02D57815-91ED-43cb-92C2-25804820EDAC}">
              <c15:datalabelsRange>
                <c15:f>'PMTCT-MTCT Rates_ESAR2'!$C$48:$C$49</c15:f>
                <c15:dlblRangeCache>
                  <c:ptCount val="2"/>
                  <c:pt idx="0">
                    <c:v>30,000</c:v>
                  </c:pt>
                  <c:pt idx="1">
                    <c:v>27,000</c:v>
                  </c:pt>
                </c15:dlblRangeCache>
              </c15:datalabelsRange>
            </c:ext>
          </c:extLst>
        </c:ser>
        <c:dLbls>
          <c:showLegendKey val="0"/>
          <c:showVal val="0"/>
          <c:showCatName val="0"/>
          <c:showSerName val="0"/>
          <c:showPercent val="0"/>
          <c:showBubbleSize val="0"/>
          <c:showLeaderLines val="1"/>
        </c:dLbls>
        <c:firstSliceAng val="0"/>
      </c:pieChart>
      <c:spPr>
        <a:noFill/>
        <a:ln>
          <a:noFill/>
        </a:ln>
        <a:effectLst/>
      </c:spPr>
    </c:plotArea>
    <c:legend>
      <c:legendPos val="t"/>
      <c:layout>
        <c:manualLayout>
          <c:xMode val="edge"/>
          <c:yMode val="edge"/>
          <c:x val="1.5894275128341889E-2"/>
          <c:y val="7.6275749516349342E-2"/>
          <c:w val="0.96828440049644959"/>
          <c:h val="7.0597150499590991E-2"/>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2015</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layout/>
              <c:tx>
                <c:rich>
                  <a:bodyPr/>
                  <a:lstStyle/>
                  <a:p>
                    <a:fld id="{36A63962-8C6D-44A8-8456-979A18BE082A}" type="CATEGORYNAME">
                      <a:rPr lang="en-US" baseline="0"/>
                      <a:pPr/>
                      <a:t>[CATEGORY NAME]</a:t>
                    </a:fld>
                    <a:r>
                      <a:rPr lang="en-US" baseline="0"/>
                      <a:t> </a:t>
                    </a:r>
                    <a:fld id="{12E39586-7AAB-4CE5-90F2-F4BB3F416F99}"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AB43570C-442C-4F0F-967F-D35CF6480446}" type="CELLRANGE">
                      <a:rPr lang="en-US"/>
                      <a:pPr/>
                      <a:t>[CELLRANGE]</a:t>
                    </a:fld>
                    <a:r>
                      <a:rPr lang="en-US" baseline="0"/>
                      <a:t> </a:t>
                    </a:r>
                    <a:fld id="{FD42F9EB-38CE-4D4C-93F1-09D570844369}" type="CATEGORYNAME">
                      <a:rPr lang="en-US" baseline="0"/>
                      <a:pPr/>
                      <a:t>[CATEGORY NAME]</a:t>
                    </a:fld>
                    <a:r>
                      <a:rPr lang="en-US" baseline="0"/>
                      <a:t> </a:t>
                    </a:r>
                    <a:fld id="{4536737F-74C6-4956-9ABC-68913CFCFBA4}"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
              <c:layout/>
              <c:tx>
                <c:rich>
                  <a:bodyPr/>
                  <a:lstStyle/>
                  <a:p>
                    <a:fld id="{F463214B-8F32-462C-A354-09C5113EC071}" type="CELLRANGE">
                      <a:rPr lang="en-US"/>
                      <a:pPr/>
                      <a:t>[CELLRANGE]</a:t>
                    </a:fld>
                    <a:r>
                      <a:rPr lang="en-US" baseline="0"/>
                      <a:t> </a:t>
                    </a:r>
                    <a:fld id="{84F64E19-FB85-4835-A30E-3A5180D671AD}" type="CATEGORYNAME">
                      <a:rPr lang="en-US" baseline="0"/>
                      <a:pPr/>
                      <a:t>[CATEGORY NAME]</a:t>
                    </a:fld>
                    <a:r>
                      <a:rPr lang="en-US" baseline="0"/>
                      <a:t> </a:t>
                    </a:r>
                    <a:fld id="{B471B238-275D-4C95-BC09-6FFE7D00341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BFA28E62-1857-4E68-B4CA-6A211DDD9BCE}" type="CELLRANGE">
                      <a:rPr lang="en-US"/>
                      <a:pPr/>
                      <a:t>[CELLRANGE]</a:t>
                    </a:fld>
                    <a:r>
                      <a:rPr lang="en-US" baseline="0"/>
                      <a:t> </a:t>
                    </a:r>
                    <a:fld id="{5D5FC8F4-CA18-4FC0-8FFD-ED3E3B43AAE5}" type="CATEGORYNAME">
                      <a:rPr lang="en-US" baseline="0"/>
                      <a:pPr/>
                      <a:t>[CATEGORY NAME]</a:t>
                    </a:fld>
                    <a:r>
                      <a:rPr lang="en-US" baseline="0"/>
                      <a:t> </a:t>
                    </a:r>
                    <a:fld id="{F9871424-1C06-4D2C-A824-6E62A4C7CE1A}"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329C0A25-B674-4C16-93B2-2849C4AA5558}" type="CELLRANGE">
                      <a:rPr lang="en-US"/>
                      <a:pPr/>
                      <a:t>[CELLRANGE]</a:t>
                    </a:fld>
                    <a:r>
                      <a:rPr lang="en-US" baseline="0"/>
                      <a:t> </a:t>
                    </a:r>
                    <a:fld id="{CC244ADF-C73A-4B03-A07A-CCAF7491215A}" type="CATEGORYNAME">
                      <a:rPr lang="en-US" baseline="0"/>
                      <a:pPr/>
                      <a:t>[CATEGORY NAME]</a:t>
                    </a:fld>
                    <a:r>
                      <a:rPr lang="en-US" baseline="0"/>
                      <a:t> </a:t>
                    </a:r>
                    <a:fld id="{E26840DC-6C22-4273-AD3C-D4400831FA1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4E1B7D62-280D-4B5B-85AD-242351DD3268}" type="CELLRANGE">
                      <a:rPr lang="en-US"/>
                      <a:pPr/>
                      <a:t>[CELLRANGE]</a:t>
                    </a:fld>
                    <a:r>
                      <a:rPr lang="en-US" baseline="0"/>
                      <a:t> </a:t>
                    </a:r>
                    <a:fld id="{060B6869-E0B3-4137-BFD8-534E31136AFF}" type="CATEGORYNAME">
                      <a:rPr lang="en-US" baseline="0"/>
                      <a:pPr/>
                      <a:t>[CATEGORY NAME]</a:t>
                    </a:fld>
                    <a:r>
                      <a:rPr lang="en-US" baseline="0"/>
                      <a:t> </a:t>
                    </a:r>
                    <a:fld id="{6C339AF0-6E0B-400B-804B-09E9309B368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6"/>
              <c:layout/>
              <c:tx>
                <c:rich>
                  <a:bodyPr/>
                  <a:lstStyle/>
                  <a:p>
                    <a:fld id="{F2078EE2-AB19-486C-A8F3-6B96D1BB6625}" type="CELLRANGE">
                      <a:rPr lang="en-US"/>
                      <a:pPr/>
                      <a:t>[CELLRANGE]</a:t>
                    </a:fld>
                    <a:r>
                      <a:rPr lang="en-US" baseline="0"/>
                      <a:t> </a:t>
                    </a:r>
                    <a:fld id="{6A96BCAD-C2A7-4523-8E7D-EB5A24119F1C}" type="CATEGORYNAME">
                      <a:rPr lang="en-US" baseline="0"/>
                      <a:pPr/>
                      <a:t>[CATEGORY NAME]</a:t>
                    </a:fld>
                    <a:r>
                      <a:rPr lang="en-US" baseline="0"/>
                      <a:t> </a:t>
                    </a:r>
                    <a:fld id="{4C06639B-61CC-4709-8BC4-8059B12F6922}"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7"/>
              <c:layout/>
              <c:tx>
                <c:rich>
                  <a:bodyPr/>
                  <a:lstStyle/>
                  <a:p>
                    <a:fld id="{027B6E94-E610-4236-BA7D-70CD86C5A0D1}" type="CELLRANGE">
                      <a:rPr lang="en-US"/>
                      <a:pPr/>
                      <a:t>[CELLRANGE]</a:t>
                    </a:fld>
                    <a:r>
                      <a:rPr lang="en-US" baseline="0"/>
                      <a:t> </a:t>
                    </a:r>
                    <a:fld id="{E5EE931C-2EA0-4804-B8D1-75A6578C542C}" type="CATEGORYNAME">
                      <a:rPr lang="en-US" baseline="0"/>
                      <a:pPr/>
                      <a:t>[CATEGORY NAME]</a:t>
                    </a:fld>
                    <a:r>
                      <a:rPr lang="en-US" baseline="0"/>
                      <a:t> </a:t>
                    </a:r>
                    <a:fld id="{1657C452-B437-4A2A-B98F-1E1CE5B4242F}"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8"/>
              <c:layout/>
              <c:tx>
                <c:rich>
                  <a:bodyPr/>
                  <a:lstStyle/>
                  <a:p>
                    <a:fld id="{1A0225B4-510D-4B5D-8651-2BF61EE28482}" type="CELLRANGE">
                      <a:rPr lang="en-US"/>
                      <a:pPr/>
                      <a:t>[CELLRANGE]</a:t>
                    </a:fld>
                    <a:r>
                      <a:rPr lang="en-US" baseline="0"/>
                      <a:t> </a:t>
                    </a:r>
                    <a:fld id="{78D1E07D-30AE-412E-8C20-CDE17A34B37F}" type="CATEGORYNAME">
                      <a:rPr lang="en-US" baseline="0"/>
                      <a:pPr/>
                      <a:t>[CATEGORY NAME]</a:t>
                    </a:fld>
                    <a:r>
                      <a:rPr lang="en-US" baseline="0"/>
                      <a:t> </a:t>
                    </a:r>
                    <a:fld id="{9F4C5316-192D-4F32-A00F-7FD3DE028A5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9"/>
              <c:layout/>
              <c:tx>
                <c:rich>
                  <a:bodyPr/>
                  <a:lstStyle/>
                  <a:p>
                    <a:fld id="{01B4F084-6AEC-4E3E-B7D2-C7F94A7E9877}" type="CELLRANGE">
                      <a:rPr lang="en-US"/>
                      <a:pPr/>
                      <a:t>[CELLRANGE]</a:t>
                    </a:fld>
                    <a:r>
                      <a:rPr lang="en-US" baseline="0"/>
                      <a:t> </a:t>
                    </a:r>
                    <a:fld id="{59904B6D-AAE4-48F6-B2D4-6B956E129C74}" type="CATEGORYNAME">
                      <a:rPr lang="en-US" baseline="0"/>
                      <a:pPr/>
                      <a:t>[CATEGORY NAME]</a:t>
                    </a:fld>
                    <a:r>
                      <a:rPr lang="en-US" baseline="0"/>
                      <a:t> </a:t>
                    </a:r>
                    <a:fld id="{627218AD-4BB4-4E44-A89D-2064D6A3845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0"/>
              <c:layout>
                <c:manualLayout>
                  <c:x val="1.0903278881184628E-2"/>
                  <c:y val="-5.3083675545340823E-3"/>
                </c:manualLayout>
              </c:layout>
              <c:tx>
                <c:rich>
                  <a:bodyPr/>
                  <a:lstStyle/>
                  <a:p>
                    <a:fld id="{FE07ACA1-5F27-4C7A-AD27-940A1C826D12}" type="CELLRANGE">
                      <a:rPr lang="en-US" baseline="0"/>
                      <a:pPr/>
                      <a:t>[CELLRANGE]</a:t>
                    </a:fld>
                    <a:r>
                      <a:rPr lang="en-US" baseline="0"/>
                      <a:t> </a:t>
                    </a:r>
                    <a:fld id="{DF78F2D9-A849-4976-8ABE-F5B0D944E744}" type="CATEGORYNAME">
                      <a:rPr lang="en-US" baseline="0"/>
                      <a:pPr/>
                      <a:t>[CATEGORY NAME]</a:t>
                    </a:fld>
                    <a:r>
                      <a:rPr lang="en-US" baseline="0"/>
                      <a:t> </a:t>
                    </a:r>
                    <a:fld id="{0B0B4D08-F83D-4739-BED3-26CF0DFC3EE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showDataLabelsRange val="1"/>
                </c:ext>
              </c:extLst>
            </c:dLbl>
            <c:dLbl>
              <c:idx val="11"/>
              <c:layout/>
              <c:tx>
                <c:rich>
                  <a:bodyPr/>
                  <a:lstStyle/>
                  <a:p>
                    <a:fld id="{908DF3B7-573E-42FA-8E79-5F4E1517631F}" type="CELLRANGE">
                      <a:rPr lang="en-US"/>
                      <a:pPr/>
                      <a:t>[CELLRANGE]</a:t>
                    </a:fld>
                    <a:r>
                      <a:rPr lang="en-US" baseline="0"/>
                      <a:t> </a:t>
                    </a:r>
                    <a:fld id="{D1143511-6FAC-470C-B600-7D678700EBDA}" type="CATEGORYNAME">
                      <a:rPr lang="en-US" baseline="0"/>
                      <a:pPr/>
                      <a:t>[CATEGORY NAME]</a:t>
                    </a:fld>
                    <a:r>
                      <a:rPr lang="en-US" baseline="0"/>
                      <a:t> </a:t>
                    </a:r>
                    <a:fld id="{A8A595B3-F0E9-43C7-8FA6-C274D76D3428}"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2"/>
              <c:layout/>
              <c:tx>
                <c:rich>
                  <a:bodyPr/>
                  <a:lstStyle/>
                  <a:p>
                    <a:fld id="{D5721093-E1F2-424E-A783-A016B65D91F5}" type="CELLRANGE">
                      <a:rPr lang="en-US"/>
                      <a:pPr/>
                      <a:t>[CELLRANGE]</a:t>
                    </a:fld>
                    <a:r>
                      <a:rPr lang="en-US" baseline="0"/>
                      <a:t> </a:t>
                    </a:r>
                    <a:fld id="{2B8EFD47-78F5-4A0D-8EAA-A2A6EC0C0739}" type="CATEGORYNAME">
                      <a:rPr lang="en-US" baseline="0"/>
                      <a:pPr/>
                      <a:t>[CATEGORY NAME]</a:t>
                    </a:fld>
                    <a:r>
                      <a:rPr lang="en-US" baseline="0"/>
                      <a:t> </a:t>
                    </a:r>
                    <a:fld id="{FA138D38-1362-44A4-BF79-9B438452EC57}"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3"/>
              <c:layout/>
              <c:tx>
                <c:rich>
                  <a:bodyPr/>
                  <a:lstStyle/>
                  <a:p>
                    <a:fld id="{122C3335-6F5F-4918-BE53-36934CD74CB5}" type="CELLRANGE">
                      <a:rPr lang="en-US"/>
                      <a:pPr/>
                      <a:t>[CELLRANGE]</a:t>
                    </a:fld>
                    <a:r>
                      <a:rPr lang="en-US" baseline="0"/>
                      <a:t> </a:t>
                    </a:r>
                    <a:fld id="{4A4FD531-E299-4DE3-B052-B5EC61CF2654}" type="CATEGORYNAME">
                      <a:rPr lang="en-US" baseline="0"/>
                      <a:pPr/>
                      <a:t>[CATEGORY NAME]</a:t>
                    </a:fld>
                    <a:r>
                      <a:rPr lang="en-US" baseline="0"/>
                      <a:t> </a:t>
                    </a:r>
                    <a:fld id="{93AF0F58-8165-4679-988D-06F3AFB75F80}"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4"/>
              <c:layout/>
              <c:tx>
                <c:rich>
                  <a:bodyPr/>
                  <a:lstStyle/>
                  <a:p>
                    <a:fld id="{9AA7DACE-A971-4E68-8D0F-E7B4E936811B}" type="CELLRANGE">
                      <a:rPr lang="en-US"/>
                      <a:pPr/>
                      <a:t>[CELLRANGE]</a:t>
                    </a:fld>
                    <a:r>
                      <a:rPr lang="en-US" baseline="0"/>
                      <a:t> </a:t>
                    </a:r>
                    <a:fld id="{645CB724-47E7-47A9-B004-EB95EEDB788B}" type="CATEGORYNAME">
                      <a:rPr lang="en-US" baseline="0"/>
                      <a:pPr/>
                      <a:t>[CATEGORY NAME]</a:t>
                    </a:fld>
                    <a:r>
                      <a:rPr lang="en-US" baseline="0"/>
                      <a:t> </a:t>
                    </a:r>
                    <a:fld id="{7BEB0638-6ECB-48F3-A95A-3108C2B039F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5"/>
              <c:layout/>
              <c:tx>
                <c:rich>
                  <a:bodyPr/>
                  <a:lstStyle/>
                  <a:p>
                    <a:fld id="{7B8DAA87-BF15-44D2-B515-D93CD4FC6B38}" type="CELLRANGE">
                      <a:rPr lang="en-US"/>
                      <a:pPr/>
                      <a:t>[CELLRANGE]</a:t>
                    </a:fld>
                    <a:r>
                      <a:rPr lang="en-US" baseline="0"/>
                      <a:t> </a:t>
                    </a:r>
                    <a:fld id="{408B69AE-6887-419E-8E51-AA7AE6C64E17}" type="CATEGORYNAME">
                      <a:rPr lang="en-US" baseline="0"/>
                      <a:pPr/>
                      <a:t>[CATEGORY NAME]</a:t>
                    </a:fld>
                    <a:r>
                      <a:rPr lang="en-US" baseline="0"/>
                      <a:t> </a:t>
                    </a:r>
                    <a:fld id="{10114290-5A21-4172-8877-42447457B09D}"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6"/>
              <c:layout/>
              <c:tx>
                <c:rich>
                  <a:bodyPr/>
                  <a:lstStyle/>
                  <a:p>
                    <a:fld id="{E30E1090-84EE-4AFF-97A3-6823B35320BD}" type="CELLRANGE">
                      <a:rPr lang="en-US"/>
                      <a:pPr/>
                      <a:t>[CELLRANGE]</a:t>
                    </a:fld>
                    <a:r>
                      <a:rPr lang="en-US" baseline="0"/>
                      <a:t> </a:t>
                    </a:r>
                    <a:fld id="{C85E493C-3DF8-410E-8572-591908A80789}" type="CATEGORYNAME">
                      <a:rPr lang="en-US" baseline="0"/>
                      <a:pPr/>
                      <a:t>[CATEGORY NAME]</a:t>
                    </a:fld>
                    <a:r>
                      <a:rPr lang="en-US" baseline="0"/>
                      <a:t> </a:t>
                    </a:r>
                    <a:fld id="{D46D4D37-228E-450F-AF8B-D294F6B622FB}"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7"/>
              <c:layout/>
              <c:tx>
                <c:rich>
                  <a:bodyPr/>
                  <a:lstStyle/>
                  <a:p>
                    <a:fld id="{3FE7D596-ACCA-4502-A951-02D80ABCF1D1}" type="CELLRANGE">
                      <a:rPr lang="en-US"/>
                      <a:pPr/>
                      <a:t>[CELLRANGE]</a:t>
                    </a:fld>
                    <a:r>
                      <a:rPr lang="en-US" baseline="0"/>
                      <a:t> </a:t>
                    </a:r>
                    <a:fld id="{0D0A54B0-8085-48E5-8844-4EFF44972ACC}" type="CATEGORYNAME">
                      <a:rPr lang="en-US" baseline="0"/>
                      <a:pPr/>
                      <a:t>[CATEGORY NAME]</a:t>
                    </a:fld>
                    <a:r>
                      <a:rPr lang="en-US" baseline="0"/>
                      <a:t> </a:t>
                    </a:r>
                    <a:fld id="{499A4965-95C1-4EEF-8C28-A530FCAF517E}"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8"/>
              <c:layout/>
              <c:tx>
                <c:rich>
                  <a:bodyPr/>
                  <a:lstStyle/>
                  <a:p>
                    <a:fld id="{014F50B1-0C14-47CC-AC3F-9DC800853F3C}" type="CELLRANGE">
                      <a:rPr lang="en-US"/>
                      <a:pPr/>
                      <a:t>[CELLRANGE]</a:t>
                    </a:fld>
                    <a:r>
                      <a:rPr lang="en-US" baseline="0"/>
                      <a:t> </a:t>
                    </a:r>
                    <a:fld id="{5F93C012-0971-476E-BA95-FC61B239D4B1}" type="CATEGORYNAME">
                      <a:rPr lang="en-US" baseline="0"/>
                      <a:pPr/>
                      <a:t>[CATEGORY NAME]</a:t>
                    </a:fld>
                    <a:r>
                      <a:rPr lang="en-US" baseline="0"/>
                      <a:t> </a:t>
                    </a:r>
                    <a:fld id="{348F9D68-C8D5-48D2-90EB-75DCED71B02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19"/>
              <c:layout/>
              <c:tx>
                <c:rich>
                  <a:bodyPr/>
                  <a:lstStyle/>
                  <a:p>
                    <a:fld id="{BA1C832B-1364-4BEE-BAA1-0C4620D2E56B}" type="CELLRANGE">
                      <a:rPr lang="en-US"/>
                      <a:pPr/>
                      <a:t>[CELLRANGE]</a:t>
                    </a:fld>
                    <a:r>
                      <a:rPr lang="en-US" baseline="0"/>
                      <a:t> </a:t>
                    </a:r>
                    <a:fld id="{E14107C5-BCFE-40E5-9EF3-A6DA64F8A59B}" type="CATEGORYNAME">
                      <a:rPr lang="en-US" baseline="0"/>
                      <a:pPr/>
                      <a:t>[CATEGORY NAME]</a:t>
                    </a:fld>
                    <a:r>
                      <a:rPr lang="en-US" baseline="0"/>
                      <a:t> </a:t>
                    </a:r>
                    <a:fld id="{35C2E53A-B459-4297-A268-CC5E76C9C5E5}"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dLbl>
              <c:idx val="20"/>
              <c:layout/>
              <c:tx>
                <c:rich>
                  <a:bodyPr/>
                  <a:lstStyle/>
                  <a:p>
                    <a:fld id="{6CBBF157-A808-4C65-9598-5C012346C495}" type="CELLRANGE">
                      <a:rPr lang="en-US"/>
                      <a:pPr/>
                      <a:t>[CELLRANGE]</a:t>
                    </a:fld>
                    <a:r>
                      <a:rPr lang="en-US" baseline="0"/>
                      <a:t> </a:t>
                    </a:r>
                    <a:fld id="{C7D9A856-64F5-4636-B1EA-B994A6B3437C}" type="CATEGORYNAME">
                      <a:rPr lang="en-US" baseline="0"/>
                      <a:pPr/>
                      <a:t>[CATEGORY NAME]</a:t>
                    </a:fld>
                    <a:r>
                      <a:rPr lang="en-US" baseline="0"/>
                      <a:t> </a:t>
                    </a:r>
                    <a:fld id="{B821FFBC-F43A-4628-A322-AACCA98CEA43}" type="PERCENTAGE">
                      <a:rPr lang="en-US" baseline="0"/>
                      <a:pPr/>
                      <a:t>[PERCENTAGE]</a:t>
                    </a:fld>
                    <a:endParaRPr lang="en-US"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15:showDataLabelsRange val="1"/>
              </c:ext>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extLst>
            <c:ext xmlns:c15="http://schemas.microsoft.com/office/drawing/2012/chart" uri="{02D57815-91ED-43cb-92C2-25804820EDAC}">
              <c15:datalabelsRange>
                <c15:f>'HIV Pop_0-14'!$I$41:$I$61</c15:f>
                <c15:dlblRangeCache>
                  <c:ptCount val="21"/>
                  <c:pt idx="0">
                    <c:v> 260,000 </c:v>
                  </c:pt>
                  <c:pt idx="1">
                    <c:v> 240,000 </c:v>
                  </c:pt>
                  <c:pt idx="3">
                    <c:v> 110,000 </c:v>
                  </c:pt>
                  <c:pt idx="4">
                    <c:v> 98,000 </c:v>
                  </c:pt>
                  <c:pt idx="5">
                    <c:v> 96,000 </c:v>
                  </c:pt>
                  <c:pt idx="6">
                    <c:v> 91,000 </c:v>
                  </c:pt>
                  <c:pt idx="7">
                    <c:v> 85,000 </c:v>
                  </c:pt>
                  <c:pt idx="8">
                    <c:v> 84,000 </c:v>
                  </c:pt>
                  <c:pt idx="9">
                    <c:v> 77,000 </c:v>
                  </c:pt>
                  <c:pt idx="11">
                    <c:v> 42,000 </c:v>
                  </c:pt>
                  <c:pt idx="12">
                    <c:v> 39,000 </c:v>
                  </c:pt>
                  <c:pt idx="13">
                    <c:v> 29,000 </c:v>
                  </c:pt>
                  <c:pt idx="14">
                    <c:v> 25,000 </c:v>
                  </c:pt>
                  <c:pt idx="15">
                    <c:v> 19,000 </c:v>
                  </c:pt>
                  <c:pt idx="16">
                    <c:v> 18,000 </c:v>
                  </c:pt>
                  <c:pt idx="17">
                    <c:v> 17,000 </c:v>
                  </c:pt>
                  <c:pt idx="18">
                    <c:v> 14,000 </c:v>
                  </c:pt>
                  <c:pt idx="19">
                    <c:v> 13,000 </c:v>
                  </c:pt>
                  <c:pt idx="20">
                    <c:v> 230,000 </c:v>
                  </c:pt>
                </c15:dlblRangeCache>
              </c15:datalabelsRange>
            </c:ext>
          </c:extLst>
        </c:ser>
        <c:ser>
          <c:idx val="1"/>
          <c:order val="1"/>
          <c:tx>
            <c:strRef>
              <c:f>'HIV Pop_0-14'!$H$40</c:f>
              <c:strCache>
                <c:ptCount val="1"/>
                <c:pt idx="0">
                  <c:v>HIV Pop (0-14)</c:v>
                </c:pt>
              </c:strCache>
            </c:strRef>
          </c:tx>
          <c:dPt>
            <c:idx val="0"/>
            <c:bubble3D val="0"/>
            <c:spPr>
              <a:solidFill>
                <a:srgbClr val="FF0066"/>
              </a:solidFill>
              <a:ln w="19050">
                <a:solidFill>
                  <a:schemeClr val="lt1"/>
                </a:solidFill>
              </a:ln>
              <a:effectLst/>
            </c:spPr>
          </c:dPt>
          <c:dPt>
            <c:idx val="1"/>
            <c:bubble3D val="0"/>
            <c:spPr>
              <a:solidFill>
                <a:srgbClr val="FFC000"/>
              </a:solidFill>
              <a:ln w="19050">
                <a:solidFill>
                  <a:schemeClr val="lt1"/>
                </a:solidFill>
              </a:ln>
              <a:effectLst/>
            </c:spPr>
          </c:dPt>
          <c:dPt>
            <c:idx val="2"/>
            <c:bubble3D val="0"/>
            <c:spPr>
              <a:solidFill>
                <a:srgbClr val="FF0000"/>
              </a:solidFill>
              <a:ln w="19050">
                <a:solidFill>
                  <a:schemeClr val="lt1"/>
                </a:solidFill>
              </a:ln>
              <a:effectLst/>
            </c:spPr>
          </c:dPt>
          <c:dPt>
            <c:idx val="3"/>
            <c:bubble3D val="0"/>
            <c:spPr>
              <a:solidFill>
                <a:srgbClr val="0070C0"/>
              </a:solidFill>
              <a:ln w="19050">
                <a:solidFill>
                  <a:schemeClr val="lt1"/>
                </a:solidFill>
              </a:ln>
              <a:effectLst/>
            </c:spPr>
          </c:dPt>
          <c:dPt>
            <c:idx val="4"/>
            <c:bubble3D val="0"/>
            <c:spPr>
              <a:solidFill>
                <a:srgbClr val="FFFF00"/>
              </a:solidFill>
              <a:ln w="19050">
                <a:solidFill>
                  <a:schemeClr val="lt1"/>
                </a:solidFill>
              </a:ln>
              <a:effectLst/>
            </c:spPr>
          </c:dPt>
          <c:dPt>
            <c:idx val="5"/>
            <c:bubble3D val="0"/>
            <c:spPr>
              <a:solidFill>
                <a:srgbClr val="F4B084"/>
              </a:solidFill>
              <a:ln w="19050">
                <a:solidFill>
                  <a:schemeClr val="lt1"/>
                </a:solidFill>
              </a:ln>
              <a:effectLst/>
            </c:spPr>
          </c:dPt>
          <c:dPt>
            <c:idx val="6"/>
            <c:bubble3D val="0"/>
            <c:spPr>
              <a:solidFill>
                <a:srgbClr val="00B050"/>
              </a:solidFill>
              <a:ln w="19050">
                <a:solidFill>
                  <a:schemeClr val="lt1"/>
                </a:solidFill>
              </a:ln>
              <a:effectLst/>
            </c:spPr>
          </c:dPt>
          <c:dPt>
            <c:idx val="7"/>
            <c:bubble3D val="0"/>
            <c:spPr>
              <a:solidFill>
                <a:srgbClr val="00B0F0"/>
              </a:solidFill>
              <a:ln w="19050">
                <a:solidFill>
                  <a:schemeClr val="lt1"/>
                </a:solidFill>
              </a:ln>
              <a:effectLst/>
            </c:spPr>
          </c:dPt>
          <c:dPt>
            <c:idx val="8"/>
            <c:bubble3D val="0"/>
            <c:spPr>
              <a:solidFill>
                <a:srgbClr val="CC99FF"/>
              </a:solidFill>
              <a:ln w="19050">
                <a:solidFill>
                  <a:schemeClr val="lt1"/>
                </a:solidFill>
              </a:ln>
              <a:effectLst/>
            </c:spPr>
          </c:dPt>
          <c:dPt>
            <c:idx val="9"/>
            <c:bubble3D val="0"/>
            <c:spPr>
              <a:solidFill>
                <a:srgbClr val="66FFFF"/>
              </a:solidFill>
              <a:ln w="19050">
                <a:solidFill>
                  <a:schemeClr val="lt1"/>
                </a:solidFill>
              </a:ln>
              <a:effectLst/>
            </c:spPr>
          </c:dPt>
          <c:dPt>
            <c:idx val="10"/>
            <c:bubble3D val="0"/>
            <c:spPr>
              <a:solidFill>
                <a:srgbClr val="0070C0"/>
              </a:solidFill>
              <a:ln w="19050">
                <a:solidFill>
                  <a:schemeClr val="lt1"/>
                </a:solidFill>
              </a:ln>
              <a:effectLst/>
            </c:spPr>
          </c:dPt>
          <c:dPt>
            <c:idx val="11"/>
            <c:bubble3D val="0"/>
            <c:spPr>
              <a:solidFill>
                <a:srgbClr val="00B0F0"/>
              </a:solidFill>
              <a:ln w="19050">
                <a:solidFill>
                  <a:schemeClr val="lt1"/>
                </a:solidFill>
              </a:ln>
              <a:effectLst/>
            </c:spPr>
          </c:dPt>
          <c:dPt>
            <c:idx val="12"/>
            <c:bubble3D val="0"/>
            <c:spPr>
              <a:solidFill>
                <a:srgbClr val="FFC000"/>
              </a:solidFill>
              <a:ln w="19050">
                <a:solidFill>
                  <a:schemeClr val="lt1"/>
                </a:solidFill>
              </a:ln>
              <a:effectLst/>
            </c:spPr>
          </c:dPt>
          <c:dPt>
            <c:idx val="13"/>
            <c:bubble3D val="0"/>
            <c:spPr>
              <a:solidFill>
                <a:srgbClr val="00B050"/>
              </a:solidFill>
              <a:ln w="19050">
                <a:solidFill>
                  <a:schemeClr val="lt1"/>
                </a:solidFill>
              </a:ln>
              <a:effectLst/>
            </c:spPr>
          </c:dPt>
          <c:dPt>
            <c:idx val="14"/>
            <c:bubble3D val="0"/>
            <c:spPr>
              <a:solidFill>
                <a:srgbClr val="C00000"/>
              </a:solidFill>
              <a:ln w="19050">
                <a:solidFill>
                  <a:schemeClr val="lt1"/>
                </a:solidFill>
              </a:ln>
              <a:effectLst/>
            </c:spPr>
          </c:dPt>
          <c:dPt>
            <c:idx val="15"/>
            <c:bubble3D val="0"/>
            <c:spPr>
              <a:solidFill>
                <a:srgbClr val="7030A0"/>
              </a:solidFill>
              <a:ln w="19050">
                <a:solidFill>
                  <a:schemeClr val="lt1"/>
                </a:solidFill>
              </a:ln>
              <a:effectLst/>
            </c:spPr>
          </c:dPt>
          <c:dPt>
            <c:idx val="16"/>
            <c:bubble3D val="0"/>
            <c:spPr>
              <a:solidFill>
                <a:srgbClr val="92D050"/>
              </a:solidFill>
              <a:ln w="19050">
                <a:solidFill>
                  <a:schemeClr val="lt1"/>
                </a:solidFill>
              </a:ln>
              <a:effectLst/>
            </c:spPr>
          </c:dPt>
          <c:dPt>
            <c:idx val="17"/>
            <c:bubble3D val="0"/>
            <c:spPr>
              <a:solidFill>
                <a:srgbClr val="FFC000"/>
              </a:solidFill>
              <a:ln w="19050">
                <a:solidFill>
                  <a:schemeClr val="lt1"/>
                </a:solidFill>
              </a:ln>
              <a:effectLst/>
            </c:spPr>
          </c:dPt>
          <c:dPt>
            <c:idx val="18"/>
            <c:bubble3D val="0"/>
            <c:spPr>
              <a:solidFill>
                <a:srgbClr val="FFFF00"/>
              </a:solidFill>
              <a:ln w="19050">
                <a:solidFill>
                  <a:schemeClr val="lt1"/>
                </a:solidFill>
              </a:ln>
              <a:effectLst/>
            </c:spPr>
          </c:dPt>
          <c:dPt>
            <c:idx val="19"/>
            <c:bubble3D val="0"/>
            <c:spPr>
              <a:solidFill>
                <a:srgbClr val="C9C9C9"/>
              </a:solidFill>
              <a:ln w="19050">
                <a:solidFill>
                  <a:schemeClr val="lt1"/>
                </a:solidFill>
              </a:ln>
              <a:effectLst/>
            </c:spPr>
          </c:dPt>
          <c:dPt>
            <c:idx val="20"/>
            <c:bubble3D val="0"/>
            <c:spPr>
              <a:solidFill>
                <a:srgbClr val="969696"/>
              </a:soli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India</c:v>
                </c:pt>
                <c:pt idx="3">
                  <c:v>Mozambique</c:v>
                </c:pt>
                <c:pt idx="4">
                  <c:v>Kenya</c:v>
                </c:pt>
                <c:pt idx="5">
                  <c:v>Uganda</c:v>
                </c:pt>
                <c:pt idx="6">
                  <c:v>United Republic of Tanzania</c:v>
                </c:pt>
                <c:pt idx="7">
                  <c:v>Zambia</c:v>
                </c:pt>
                <c:pt idx="8">
                  <c:v>Malawi</c:v>
                </c:pt>
                <c:pt idx="9">
                  <c:v>Zimbabwe</c:v>
                </c:pt>
                <c:pt idx="10">
                  <c:v>Ethiopia</c:v>
                </c:pt>
                <c:pt idx="11">
                  <c:v>Democratic Republic of the Congo</c:v>
                </c:pt>
                <c:pt idx="12">
                  <c:v>Cameroon</c:v>
                </c:pt>
                <c:pt idx="13">
                  <c:v>Côte d’Ivoire</c:v>
                </c:pt>
                <c:pt idx="14">
                  <c:v>Angola</c:v>
                </c:pt>
                <c:pt idx="15">
                  <c:v>Ghana</c:v>
                </c:pt>
                <c:pt idx="16">
                  <c:v>Chad</c:v>
                </c:pt>
                <c:pt idx="17">
                  <c:v>Indonesia</c:v>
                </c:pt>
                <c:pt idx="18">
                  <c:v>South Sudan</c:v>
                </c:pt>
                <c:pt idx="19">
                  <c:v>Lesotho</c:v>
                </c:pt>
                <c:pt idx="20">
                  <c:v>Rest of world</c:v>
                </c:pt>
              </c:strCache>
            </c:strRef>
          </c:cat>
          <c:val>
            <c:numRef>
              <c:f>'HIV Pop_0-14'!$H$41:$H$61</c:f>
              <c:numCache>
                <c:formatCode>General</c:formatCode>
                <c:ptCount val="21"/>
                <c:pt idx="0">
                  <c:v>260707</c:v>
                </c:pt>
                <c:pt idx="1">
                  <c:v>235192</c:v>
                </c:pt>
                <c:pt idx="2">
                  <c:v>139003</c:v>
                </c:pt>
                <c:pt idx="3">
                  <c:v>112593</c:v>
                </c:pt>
                <c:pt idx="4">
                  <c:v>98140</c:v>
                </c:pt>
                <c:pt idx="5">
                  <c:v>95637</c:v>
                </c:pt>
                <c:pt idx="6">
                  <c:v>91353</c:v>
                </c:pt>
                <c:pt idx="7">
                  <c:v>85420</c:v>
                </c:pt>
                <c:pt idx="8">
                  <c:v>83727</c:v>
                </c:pt>
                <c:pt idx="9">
                  <c:v>76693</c:v>
                </c:pt>
                <c:pt idx="10">
                  <c:v>67033</c:v>
                </c:pt>
                <c:pt idx="11">
                  <c:v>41954</c:v>
                </c:pt>
                <c:pt idx="12">
                  <c:v>38726</c:v>
                </c:pt>
                <c:pt idx="13">
                  <c:v>28992</c:v>
                </c:pt>
                <c:pt idx="14">
                  <c:v>25343</c:v>
                </c:pt>
                <c:pt idx="15">
                  <c:v>18577</c:v>
                </c:pt>
                <c:pt idx="16">
                  <c:v>17746</c:v>
                </c:pt>
                <c:pt idx="17">
                  <c:v>17268</c:v>
                </c:pt>
                <c:pt idx="18">
                  <c:v>14051</c:v>
                </c:pt>
                <c:pt idx="19">
                  <c:v>13262</c:v>
                </c:pt>
                <c:pt idx="20">
                  <c:v>231564.85070000001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6">
  <a:schemeClr val="accent6"/>
</cs:colorStyle>
</file>

<file path=xl/charts/colors28.xml><?xml version="1.0" encoding="utf-8"?>
<cs:colorStyle xmlns:cs="http://schemas.microsoft.com/office/drawing/2012/chartStyle" xmlns:a="http://schemas.openxmlformats.org/drawingml/2006/main" meth="withinLinearReversed" id="26">
  <a:schemeClr val="accent6"/>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4">
  <a:schemeClr val="accent4"/>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Reversed" id="22">
  <a:schemeClr val="accent2"/>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withinLinearReversed" id="22">
  <a:schemeClr val="accent2"/>
</cs:colorStyle>
</file>

<file path=xl/charts/colors58.xml><?xml version="1.0" encoding="utf-8"?>
<cs:colorStyle xmlns:cs="http://schemas.microsoft.com/office/drawing/2012/chartStyle" xmlns:a="http://schemas.openxmlformats.org/drawingml/2006/main" meth="withinLinearReversed" id="22">
  <a:schemeClr val="accent2"/>
</cs:colorStyle>
</file>

<file path=xl/charts/colors59.xml><?xml version="1.0" encoding="utf-8"?>
<cs:colorStyle xmlns:cs="http://schemas.microsoft.com/office/drawing/2012/chartStyle" xmlns:a="http://schemas.openxmlformats.org/drawingml/2006/main" meth="withinLinearReversed" id="22">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23</xdr:col>
      <xdr:colOff>0</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11</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12.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1,700,000</a:t>
          </a:r>
          <a:r>
            <a:rPr lang="en-US" sz="1600" b="1" baseline="0"/>
            <a:t> </a:t>
          </a:r>
          <a:endParaRPr lang="en-US" sz="1600" b="1"/>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1,800,000</a:t>
          </a:r>
          <a:endParaRPr lang="en-US" sz="1400" b="1"/>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1,100,000</a:t>
          </a:r>
          <a:endParaRPr lang="en-US" sz="1400" b="1"/>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26</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619125</xdr:colOff>
      <xdr:row>1</xdr:row>
      <xdr:rowOff>15875</xdr:rowOff>
    </xdr:from>
    <xdr:to>
      <xdr:col>23</xdr:col>
      <xdr:colOff>619125</xdr:colOff>
      <xdr:row>34</xdr:row>
      <xdr:rowOff>0</xdr:rowOff>
    </xdr:to>
    <xdr:grpSp>
      <xdr:nvGrpSpPr>
        <xdr:cNvPr id="2" name="Group 1"/>
        <xdr:cNvGrpSpPr/>
      </xdr:nvGrpSpPr>
      <xdr:grpSpPr>
        <a:xfrm>
          <a:off x="8366125" y="285750"/>
          <a:ext cx="8350250" cy="6794500"/>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133267" y="6450446"/>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150,000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490,000</a:t>
          </a:r>
          <a:endParaRPr lang="en-US" sz="15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517071</xdr:colOff>
      <xdr:row>29</xdr:row>
      <xdr:rowOff>154782</xdr:rowOff>
    </xdr:from>
    <xdr:to>
      <xdr:col>9</xdr:col>
      <xdr:colOff>583407</xdr:colOff>
      <xdr:row>31</xdr:row>
      <xdr:rowOff>27215</xdr:rowOff>
    </xdr:to>
    <xdr:sp macro="" textlink="">
      <xdr:nvSpPr>
        <xdr:cNvPr id="3" name="TextBox 2"/>
        <xdr:cNvSpPr txBox="1"/>
      </xdr:nvSpPr>
      <xdr:spPr>
        <a:xfrm>
          <a:off x="4599214" y="6073889"/>
          <a:ext cx="2107407" cy="28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57,000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0.78926</cdr:x>
      <cdr:y>0.18559</cdr:y>
    </cdr:from>
    <cdr:to>
      <cdr:x>0.9662</cdr:x>
      <cdr:y>0.22299</cdr:y>
    </cdr:to>
    <cdr:sp macro="" textlink="">
      <cdr:nvSpPr>
        <cdr:cNvPr id="2" name="TextBox 1"/>
        <cdr:cNvSpPr txBox="1"/>
      </cdr:nvSpPr>
      <cdr:spPr>
        <a:xfrm xmlns:a="http://schemas.openxmlformats.org/drawingml/2006/main">
          <a:off x="5402024" y="1098521"/>
          <a:ext cx="1211047" cy="221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a:t>
          </a:r>
          <a:r>
            <a:rPr lang="en-US" sz="1400" b="1"/>
            <a:t>240,000</a:t>
          </a:r>
          <a:r>
            <a:rPr lang="en-US" sz="1300" b="1" baseline="0"/>
            <a:t> </a:t>
          </a:r>
          <a:endParaRPr lang="en-US" sz="1300" b="1"/>
        </a:p>
      </cdr:txBody>
    </cdr:sp>
  </cdr:relSizeAnchor>
</c:userShapes>
</file>

<file path=xl/drawings/drawing24.xml><?xml version="1.0" encoding="utf-8"?>
<c:userShapes xmlns:c="http://schemas.openxmlformats.org/drawingml/2006/chart">
  <cdr:relSizeAnchor xmlns:cdr="http://schemas.openxmlformats.org/drawingml/2006/chartDrawing">
    <cdr:from>
      <cdr:x>0.786</cdr:x>
      <cdr:y>0.19709</cdr:y>
    </cdr:from>
    <cdr:to>
      <cdr:x>0.972</cdr:x>
      <cdr:y>0.24138</cdr:y>
    </cdr:to>
    <cdr:sp macro="" textlink="">
      <cdr:nvSpPr>
        <cdr:cNvPr id="2" name="TextBox 1"/>
        <cdr:cNvSpPr txBox="1"/>
      </cdr:nvSpPr>
      <cdr:spPr>
        <a:xfrm xmlns:a="http://schemas.openxmlformats.org/drawingml/2006/main">
          <a:off x="5347607" y="1166571"/>
          <a:ext cx="1265464" cy="262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Total</a:t>
          </a:r>
          <a:r>
            <a:rPr lang="en-US" sz="1300" b="1"/>
            <a:t>: 110,000</a:t>
          </a:r>
          <a:r>
            <a:rPr lang="en-US" sz="1300" b="1" baseline="0"/>
            <a:t> </a:t>
          </a:r>
          <a:endParaRPr lang="en-US" sz="1300" b="1"/>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110,000</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557893</xdr:colOff>
      <xdr:row>29</xdr:row>
      <xdr:rowOff>149679</xdr:rowOff>
    </xdr:from>
    <xdr:to>
      <xdr:col>9</xdr:col>
      <xdr:colOff>511968</xdr:colOff>
      <xdr:row>31</xdr:row>
      <xdr:rowOff>166686</xdr:rowOff>
    </xdr:to>
    <xdr:sp macro="" textlink="">
      <xdr:nvSpPr>
        <xdr:cNvPr id="3" name="TextBox 2"/>
        <xdr:cNvSpPr txBox="1"/>
      </xdr:nvSpPr>
      <xdr:spPr>
        <a:xfrm>
          <a:off x="4640036" y="6068786"/>
          <a:ext cx="1995146" cy="425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48,000</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26</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666750</xdr:colOff>
      <xdr:row>3</xdr:row>
      <xdr:rowOff>31749</xdr:rowOff>
    </xdr:from>
    <xdr:to>
      <xdr:col>25</xdr:col>
      <xdr:colOff>666750</xdr:colOff>
      <xdr:row>35</xdr:row>
      <xdr:rowOff>206374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49211</xdr:rowOff>
    </xdr:from>
    <xdr:to>
      <xdr:col>13</xdr:col>
      <xdr:colOff>15875</xdr:colOff>
      <xdr:row>35</xdr:row>
      <xdr:rowOff>206374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0.41798</cdr:x>
      <cdr:y>0.51941</cdr:y>
    </cdr:from>
    <cdr:to>
      <cdr:x>0.60043</cdr:x>
      <cdr:y>0.63828</cdr:y>
    </cdr:to>
    <cdr:sp macro="" textlink="">
      <cdr:nvSpPr>
        <cdr:cNvPr id="2" name="TextBox 1"/>
        <cdr:cNvSpPr txBox="1"/>
      </cdr:nvSpPr>
      <cdr:spPr>
        <a:xfrm xmlns:a="http://schemas.openxmlformats.org/drawingml/2006/main">
          <a:off x="3726435" y="3568701"/>
          <a:ext cx="1626615" cy="81672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93,000 new HIV infections among children</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0.38393</cdr:x>
      <cdr:y>0.50151</cdr:y>
    </cdr:from>
    <cdr:to>
      <cdr:x>0.56606</cdr:x>
      <cdr:y>0.62069</cdr:y>
    </cdr:to>
    <cdr:sp macro="" textlink="">
      <cdr:nvSpPr>
        <cdr:cNvPr id="2" name="TextBox 1"/>
        <cdr:cNvSpPr txBox="1"/>
      </cdr:nvSpPr>
      <cdr:spPr>
        <a:xfrm xmlns:a="http://schemas.openxmlformats.org/drawingml/2006/main">
          <a:off x="3429000" y="3436939"/>
          <a:ext cx="1626635" cy="81678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350,000 new HIV infections among children</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6</xdr:row>
      <xdr:rowOff>57153</xdr:rowOff>
    </xdr:from>
    <xdr:to>
      <xdr:col>18</xdr:col>
      <xdr:colOff>656167</xdr:colOff>
      <xdr:row>6</xdr:row>
      <xdr:rowOff>57153</xdr:rowOff>
    </xdr:to>
    <xdr:cxnSp macro="">
      <xdr:nvCxnSpPr>
        <xdr:cNvPr id="3" name="Straight Connector 2"/>
        <xdr:cNvCxnSpPr/>
      </xdr:nvCxnSpPr>
      <xdr:spPr>
        <a:xfrm>
          <a:off x="370417" y="1281796"/>
          <a:ext cx="12532179"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401864</xdr:colOff>
      <xdr:row>4</xdr:row>
      <xdr:rowOff>136071</xdr:rowOff>
    </xdr:from>
    <xdr:to>
      <xdr:col>6</xdr:col>
      <xdr:colOff>312964</xdr:colOff>
      <xdr:row>6</xdr:row>
      <xdr:rowOff>69246</xdr:rowOff>
    </xdr:to>
    <xdr:sp macro="" textlink="">
      <xdr:nvSpPr>
        <xdr:cNvPr id="4" name="TextBox 3"/>
        <xdr:cNvSpPr txBox="1"/>
      </xdr:nvSpPr>
      <xdr:spPr>
        <a:xfrm>
          <a:off x="401864" y="936171"/>
          <a:ext cx="4025900" cy="33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twoCellAnchor>
    <xdr:from>
      <xdr:col>0</xdr:col>
      <xdr:colOff>373138</xdr:colOff>
      <xdr:row>21</xdr:row>
      <xdr:rowOff>155125</xdr:rowOff>
    </xdr:from>
    <xdr:to>
      <xdr:col>18</xdr:col>
      <xdr:colOff>658888</xdr:colOff>
      <xdr:row>21</xdr:row>
      <xdr:rowOff>155125</xdr:rowOff>
    </xdr:to>
    <xdr:cxnSp macro="">
      <xdr:nvCxnSpPr>
        <xdr:cNvPr id="5" name="Straight Connector 4"/>
        <xdr:cNvCxnSpPr/>
      </xdr:nvCxnSpPr>
      <xdr:spPr>
        <a:xfrm>
          <a:off x="373138" y="4441375"/>
          <a:ext cx="1253217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1,800,000</a:t>
          </a:r>
          <a:endParaRPr lang="en-US" sz="1600" b="1"/>
        </a:p>
      </cdr:txBody>
    </cdr:sp>
  </cdr:relSizeAnchor>
</c:userShapes>
</file>

<file path=xl/drawings/drawing47.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1,800,000</a:t>
          </a:r>
          <a:endParaRPr lang="en-US" sz="1400" b="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1,100,000</a:t>
          </a:r>
          <a:endParaRPr lang="en-US" sz="1400" b="1"/>
        </a:p>
      </cdr:txBody>
    </cdr:sp>
  </cdr:relSizeAnchor>
</c:userShapes>
</file>

<file path=xl/drawings/drawing52.xml><?xml version="1.0" encoding="utf-8"?>
<xdr:wsDr xmlns:xdr="http://schemas.openxmlformats.org/drawingml/2006/spreadsheetDrawing" xmlns:a="http://schemas.openxmlformats.org/drawingml/2006/main">
  <xdr:twoCellAnchor>
    <xdr:from>
      <xdr:col>12</xdr:col>
      <xdr:colOff>0</xdr:colOff>
      <xdr:row>1</xdr:row>
      <xdr:rowOff>0</xdr:rowOff>
    </xdr:from>
    <xdr:to>
      <xdr:col>24</xdr:col>
      <xdr:colOff>0</xdr:colOff>
      <xdr:row>34</xdr:row>
      <xdr:rowOff>0</xdr:rowOff>
    </xdr:to>
    <xdr:grpSp>
      <xdr:nvGrpSpPr>
        <xdr:cNvPr id="2" name="Group 1"/>
        <xdr:cNvGrpSpPr/>
      </xdr:nvGrpSpPr>
      <xdr:grpSpPr>
        <a:xfrm>
          <a:off x="8327571" y="272143"/>
          <a:ext cx="8286750"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250,000</a:t>
            </a:r>
          </a:p>
        </xdr:txBody>
      </xdr:sp>
    </xdr:grpSp>
    <xdr:clientData/>
  </xdr:twoCellAnchor>
  <xdr:twoCellAnchor>
    <xdr:from>
      <xdr:col>0</xdr:col>
      <xdr:colOff>0</xdr:colOff>
      <xdr:row>1</xdr:row>
      <xdr:rowOff>0</xdr:rowOff>
    </xdr:from>
    <xdr:to>
      <xdr:col>12</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420,000</a:t>
          </a:r>
          <a:endParaRPr lang="en-US" sz="1500" b="1"/>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250,000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130,000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18,000</a:t>
          </a:r>
          <a:r>
            <a:rPr lang="en-US" sz="1300" b="1" baseline="0"/>
            <a:t> </a:t>
          </a:r>
          <a:endParaRPr lang="en-US" sz="1300" b="1"/>
        </a:p>
      </cdr:txBody>
    </cdr:sp>
  </cdr:relSizeAnchor>
</c:userShapes>
</file>

<file path=xl/drawings/drawing63.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41,000</a:t>
          </a:r>
          <a:r>
            <a:rPr lang="en-US" sz="1300" b="1" baseline="0"/>
            <a:t> </a:t>
          </a:r>
          <a:endParaRPr lang="en-US" sz="1300" b="1"/>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41,000</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24,000</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21</xdr:row>
      <xdr:rowOff>130419</xdr:rowOff>
    </xdr:from>
    <xdr:to>
      <xdr:col>10</xdr:col>
      <xdr:colOff>561975</xdr:colOff>
      <xdr:row>21</xdr:row>
      <xdr:rowOff>130419</xdr:rowOff>
    </xdr:to>
    <xdr:cxnSp macro="">
      <xdr:nvCxnSpPr>
        <xdr:cNvPr id="3" name="Straight Connector 2"/>
        <xdr:cNvCxnSpPr/>
      </xdr:nvCxnSpPr>
      <xdr:spPr>
        <a:xfrm>
          <a:off x="438150" y="4330944"/>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20</xdr:row>
      <xdr:rowOff>50647</xdr:rowOff>
    </xdr:from>
    <xdr:to>
      <xdr:col>2</xdr:col>
      <xdr:colOff>485774</xdr:colOff>
      <xdr:row>21</xdr:row>
      <xdr:rowOff>92319</xdr:rowOff>
    </xdr:to>
    <xdr:sp macro="" textlink="">
      <xdr:nvSpPr>
        <xdr:cNvPr id="4" name="TextBox 3"/>
        <xdr:cNvSpPr txBox="1"/>
      </xdr:nvSpPr>
      <xdr:spPr>
        <a:xfrm>
          <a:off x="476249" y="4051147"/>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20%</a:t>
          </a:r>
          <a:endParaRPr lang="en-US" sz="1400" b="1"/>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680356</xdr:colOff>
      <xdr:row>28</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690561</xdr:colOff>
      <xdr:row>28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214311</xdr:rowOff>
    </xdr:from>
    <xdr:to>
      <xdr:col>7</xdr:col>
      <xdr:colOff>0</xdr:colOff>
      <xdr:row>28</xdr:row>
      <xdr:rowOff>202405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693965</xdr:colOff>
      <xdr:row>3</xdr:row>
      <xdr:rowOff>1</xdr:rowOff>
    </xdr:from>
    <xdr:to>
      <xdr:col>13</xdr:col>
      <xdr:colOff>714375</xdr:colOff>
      <xdr:row>29</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0.33721</cdr:x>
      <cdr:y>0.48566</cdr:y>
    </cdr:from>
    <cdr:to>
      <cdr:x>0.6686</cdr:x>
      <cdr:y>0.63862</cdr:y>
    </cdr:to>
    <cdr:sp macro="" textlink="">
      <cdr:nvSpPr>
        <cdr:cNvPr id="2" name="TextBox 1"/>
        <cdr:cNvSpPr txBox="1"/>
      </cdr:nvSpPr>
      <cdr:spPr>
        <a:xfrm xmlns:a="http://schemas.openxmlformats.org/drawingml/2006/main">
          <a:off x="1657350" y="2419351"/>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ctr"/>
          <a:r>
            <a:rPr lang="en-US" sz="1400">
              <a:solidFill>
                <a:schemeClr val="tx1">
                  <a:lumMod val="50000"/>
                  <a:lumOff val="50000"/>
                </a:schemeClr>
              </a:solidFill>
            </a:rPr>
            <a:t>320,000 new HIV infections among children</a:t>
          </a:r>
        </a:p>
      </cdr:txBody>
    </cdr:sp>
  </cdr:relSizeAnchor>
</c:userShapes>
</file>

<file path=xl/drawings/drawing9.xml><?xml version="1.0" encoding="utf-8"?>
<c:userShapes xmlns:c="http://schemas.openxmlformats.org/drawingml/2006/chart">
  <cdr:relSizeAnchor xmlns:cdr="http://schemas.openxmlformats.org/drawingml/2006/chartDrawing">
    <cdr:from>
      <cdr:x>0.33204</cdr:x>
      <cdr:y>0.46144</cdr:y>
    </cdr:from>
    <cdr:to>
      <cdr:x>0.66344</cdr:x>
      <cdr:y>0.6144</cdr:y>
    </cdr:to>
    <cdr:sp macro="" textlink="">
      <cdr:nvSpPr>
        <cdr:cNvPr id="2" name="TextBox 1"/>
        <cdr:cNvSpPr txBox="1"/>
      </cdr:nvSpPr>
      <cdr:spPr>
        <a:xfrm xmlns:a="http://schemas.openxmlformats.org/drawingml/2006/main">
          <a:off x="1631950" y="2298700"/>
          <a:ext cx="1628775" cy="76200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a:solidFill>
                <a:schemeClr val="tx1">
                  <a:lumMod val="50000"/>
                  <a:lumOff val="50000"/>
                </a:schemeClr>
              </a:solidFill>
            </a:rPr>
            <a:t>57,000 new HIV infections among children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showRowColHeaders="0" tabSelected="1" zoomScale="70" zoomScaleNormal="70" workbookViewId="0">
      <selection sqref="A1:F1"/>
    </sheetView>
  </sheetViews>
  <sheetFormatPr defaultRowHeight="15.75" x14ac:dyDescent="0.25"/>
  <cols>
    <col min="1" max="1" width="18.75" style="27" customWidth="1"/>
    <col min="2" max="2" width="9.75" style="27" bestFit="1" customWidth="1"/>
    <col min="3" max="3" width="8.125" style="27" bestFit="1" customWidth="1"/>
    <col min="4" max="5" width="9.875" style="40" bestFit="1" customWidth="1"/>
    <col min="6" max="6" width="17.125" style="41" bestFit="1" customWidth="1"/>
    <col min="7" max="16384" width="9" style="27"/>
  </cols>
  <sheetData>
    <row r="1" spans="1:6" ht="40.5" customHeight="1" x14ac:dyDescent="0.3">
      <c r="A1" s="201" t="s">
        <v>257</v>
      </c>
      <c r="B1" s="201"/>
      <c r="C1" s="201"/>
      <c r="D1" s="201"/>
      <c r="E1" s="201"/>
      <c r="F1" s="201"/>
    </row>
    <row r="3" spans="1:6" x14ac:dyDescent="0.25">
      <c r="A3" s="42"/>
      <c r="B3" s="43" t="s">
        <v>11</v>
      </c>
      <c r="C3" s="43"/>
      <c r="D3" s="43" t="s">
        <v>248</v>
      </c>
      <c r="E3" s="43"/>
      <c r="F3" s="44"/>
    </row>
    <row r="4" spans="1:6" ht="16.5" thickBot="1" x14ac:dyDescent="0.3">
      <c r="A4" s="45"/>
      <c r="B4" s="46" t="s">
        <v>198</v>
      </c>
      <c r="C4" s="46" t="s">
        <v>199</v>
      </c>
      <c r="D4" s="46" t="s">
        <v>198</v>
      </c>
      <c r="E4" s="46" t="s">
        <v>199</v>
      </c>
      <c r="F4" s="47" t="s">
        <v>247</v>
      </c>
    </row>
    <row r="5" spans="1:6" ht="47.25" x14ac:dyDescent="0.25">
      <c r="A5" s="21" t="s">
        <v>258</v>
      </c>
      <c r="B5" s="22">
        <v>880000</v>
      </c>
      <c r="C5" s="22">
        <v>920000</v>
      </c>
      <c r="D5" s="22">
        <v>520000</v>
      </c>
      <c r="E5" s="22">
        <v>540000</v>
      </c>
      <c r="F5" s="23">
        <v>59</v>
      </c>
    </row>
    <row r="6" spans="1:6" ht="47.25" x14ac:dyDescent="0.25">
      <c r="A6" s="37" t="s">
        <v>259</v>
      </c>
      <c r="B6" s="38">
        <v>71000</v>
      </c>
      <c r="C6" s="38">
        <v>75000</v>
      </c>
      <c r="D6" s="38">
        <v>28000</v>
      </c>
      <c r="E6" s="38">
        <v>29000</v>
      </c>
      <c r="F6" s="39">
        <v>39</v>
      </c>
    </row>
    <row r="7" spans="1:6" ht="63" x14ac:dyDescent="0.25">
      <c r="A7" s="24" t="s">
        <v>260</v>
      </c>
      <c r="B7" s="25">
        <v>52000</v>
      </c>
      <c r="C7" s="25">
        <v>53000</v>
      </c>
      <c r="D7" s="25">
        <v>24000</v>
      </c>
      <c r="E7" s="25">
        <v>24000</v>
      </c>
      <c r="F7" s="26">
        <v>46</v>
      </c>
    </row>
    <row r="8" spans="1:6" x14ac:dyDescent="0.25">
      <c r="A8" s="27" t="s">
        <v>337</v>
      </c>
    </row>
    <row r="9" spans="1:6" x14ac:dyDescent="0.25">
      <c r="A9" s="27" t="s">
        <v>246</v>
      </c>
    </row>
  </sheetData>
  <sheetProtection algorithmName="SHA-512" hashValue="4+PnwvKTLuTZRd1V6W/XhZSQL84Ke4idnq2oEA2ngFXFM+BQ1p7Datsjq+/ez/QBG/0rgEwwk6lgNF0VmyHc/w==" saltValue="BE7UiCvOlqjVY9e1J1J1nw==" spinCount="100000" sheet="1" scenarios="1"/>
  <mergeCells count="1">
    <mergeCell ref="A1:F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P50"/>
  <sheetViews>
    <sheetView showGridLines="0" showRowColHeaders="0" zoomScale="70" zoomScaleNormal="70" workbookViewId="0">
      <selection sqref="A1:F1"/>
    </sheetView>
  </sheetViews>
  <sheetFormatPr defaultRowHeight="15.75" x14ac:dyDescent="0.25"/>
  <cols>
    <col min="1" max="2" width="9" style="27"/>
    <col min="3" max="3" width="11.25" style="27" bestFit="1" customWidth="1"/>
    <col min="4" max="16384" width="9" style="27"/>
  </cols>
  <sheetData>
    <row r="1" spans="1:16" ht="15.75" customHeight="1" x14ac:dyDescent="0.25">
      <c r="A1" s="29"/>
      <c r="B1" s="29"/>
      <c r="C1" s="29"/>
      <c r="D1" s="29"/>
      <c r="E1" s="29"/>
      <c r="F1" s="29"/>
      <c r="G1" s="29"/>
      <c r="H1" s="29"/>
      <c r="I1" s="29"/>
      <c r="J1" s="29"/>
      <c r="K1" s="208" t="s">
        <v>281</v>
      </c>
      <c r="L1" s="208"/>
      <c r="M1" s="29"/>
      <c r="N1" s="29"/>
      <c r="O1" s="29"/>
      <c r="P1" s="29"/>
    </row>
    <row r="2" spans="1:16" x14ac:dyDescent="0.25">
      <c r="K2" s="208"/>
      <c r="L2" s="208"/>
    </row>
    <row r="3" spans="1:16" x14ac:dyDescent="0.25">
      <c r="K3" s="208"/>
      <c r="L3" s="208"/>
    </row>
    <row r="4" spans="1:16" x14ac:dyDescent="0.25">
      <c r="K4" s="208"/>
      <c r="L4" s="208"/>
    </row>
    <row r="5" spans="1:16" x14ac:dyDescent="0.25">
      <c r="K5" s="208"/>
      <c r="L5" s="208"/>
    </row>
    <row r="6" spans="1:16" x14ac:dyDescent="0.25">
      <c r="K6" s="208"/>
      <c r="L6" s="208"/>
    </row>
    <row r="33" spans="1:7" x14ac:dyDescent="0.25">
      <c r="A33" s="28" t="s">
        <v>337</v>
      </c>
    </row>
    <row r="38" spans="1:7" hidden="1" x14ac:dyDescent="0.25"/>
    <row r="39" spans="1:7" hidden="1" x14ac:dyDescent="0.25">
      <c r="A39" s="27" t="s">
        <v>223</v>
      </c>
      <c r="B39" s="27" t="s">
        <v>222</v>
      </c>
      <c r="G39" s="27">
        <v>2015</v>
      </c>
    </row>
    <row r="40" spans="1:7" hidden="1" x14ac:dyDescent="0.25">
      <c r="A40" s="27" t="s">
        <v>184</v>
      </c>
      <c r="B40" s="27">
        <v>1056450</v>
      </c>
      <c r="C40" s="81">
        <f t="shared" ref="C40:C45" si="0">(IF(ISNUMBER(B40),(IF(B40&lt;100,"&lt;100",IF(B40&lt;200,"&lt;200",IF(B40&lt;500,"&lt;500",IF(B40&lt;1000,"&lt;1,000",IF(B40&lt;10000,(ROUND(B40,-2)),IF(B40&lt;100000,(ROUND(B40,-3)),IF(B40&lt;1000000,(ROUND(B40,-4)),IF(B40&gt;=1000000,(ROUND(B40,-5))))))))))),"-"))</f>
        <v>1100000</v>
      </c>
      <c r="D40" s="30">
        <f t="shared" ref="D40:D47" si="1">B40/$B$49</f>
        <v>0.5892146036207877</v>
      </c>
      <c r="F40" s="27" t="s">
        <v>248</v>
      </c>
      <c r="G40" s="27">
        <v>1056450</v>
      </c>
    </row>
    <row r="41" spans="1:7" hidden="1" x14ac:dyDescent="0.25">
      <c r="A41" s="27" t="s">
        <v>185</v>
      </c>
      <c r="B41" s="27">
        <v>493282</v>
      </c>
      <c r="C41" s="81">
        <f t="shared" si="0"/>
        <v>490000</v>
      </c>
      <c r="D41" s="30">
        <f t="shared" si="1"/>
        <v>0.27511851777487756</v>
      </c>
      <c r="F41" s="27" t="s">
        <v>256</v>
      </c>
      <c r="G41" s="27">
        <v>493282</v>
      </c>
    </row>
    <row r="42" spans="1:7" hidden="1" x14ac:dyDescent="0.25">
      <c r="A42" s="27" t="s">
        <v>188</v>
      </c>
      <c r="B42" s="27">
        <v>143787</v>
      </c>
      <c r="C42" s="81">
        <f t="shared" si="0"/>
        <v>140000</v>
      </c>
      <c r="D42" s="30">
        <f t="shared" si="1"/>
        <v>8.0194424923869759E-2</v>
      </c>
      <c r="F42" s="27" t="s">
        <v>255</v>
      </c>
      <c r="G42" s="27">
        <v>143787</v>
      </c>
    </row>
    <row r="43" spans="1:7" hidden="1" x14ac:dyDescent="0.25">
      <c r="A43" s="27" t="s">
        <v>187</v>
      </c>
      <c r="B43" s="27">
        <v>49235.4</v>
      </c>
      <c r="C43" s="81">
        <f t="shared" si="0"/>
        <v>49000</v>
      </c>
      <c r="D43" s="30">
        <f t="shared" si="1"/>
        <v>2.7460094368035339E-2</v>
      </c>
      <c r="F43" s="27" t="s">
        <v>252</v>
      </c>
      <c r="G43" s="27">
        <v>49235.4</v>
      </c>
    </row>
    <row r="44" spans="1:7" hidden="1" x14ac:dyDescent="0.25">
      <c r="A44" s="27" t="s">
        <v>189</v>
      </c>
      <c r="B44" s="27">
        <v>31925</v>
      </c>
      <c r="C44" s="81">
        <f t="shared" si="0"/>
        <v>32000</v>
      </c>
      <c r="D44" s="30">
        <f t="shared" si="1"/>
        <v>1.780555276690203E-2</v>
      </c>
      <c r="F44" s="27" t="s">
        <v>253</v>
      </c>
      <c r="G44" s="27">
        <v>31925</v>
      </c>
    </row>
    <row r="45" spans="1:7" hidden="1" x14ac:dyDescent="0.25">
      <c r="A45" s="27" t="s">
        <v>186</v>
      </c>
      <c r="B45" s="27">
        <v>7782</v>
      </c>
      <c r="C45" s="81">
        <f t="shared" si="0"/>
        <v>7800</v>
      </c>
      <c r="D45" s="30">
        <f t="shared" si="1"/>
        <v>4.3402603486932369E-3</v>
      </c>
      <c r="F45" s="27" t="s">
        <v>254</v>
      </c>
      <c r="G45" s="27">
        <v>7782</v>
      </c>
    </row>
    <row r="46" spans="1:7" hidden="1" x14ac:dyDescent="0.25">
      <c r="A46" s="27" t="s">
        <v>190</v>
      </c>
      <c r="B46" s="27">
        <v>6367</v>
      </c>
      <c r="C46" s="81"/>
      <c r="D46" s="30">
        <f t="shared" si="1"/>
        <v>3.5510714006848935E-3</v>
      </c>
      <c r="F46" s="27" t="s">
        <v>190</v>
      </c>
      <c r="G46" s="27">
        <v>6367</v>
      </c>
    </row>
    <row r="47" spans="1:7" hidden="1" x14ac:dyDescent="0.25">
      <c r="A47" s="27" t="s">
        <v>242</v>
      </c>
      <c r="B47" s="27">
        <v>4157.47</v>
      </c>
      <c r="C47" s="81"/>
      <c r="D47" s="30">
        <f t="shared" si="1"/>
        <v>2.3187486753895752E-3</v>
      </c>
      <c r="F47" s="27" t="s">
        <v>202</v>
      </c>
      <c r="G47" s="27">
        <v>4157.47</v>
      </c>
    </row>
    <row r="48" spans="1:7" hidden="1" x14ac:dyDescent="0.25">
      <c r="C48" s="81"/>
    </row>
    <row r="49" spans="1:7" hidden="1" x14ac:dyDescent="0.25">
      <c r="A49" s="27" t="s">
        <v>11</v>
      </c>
      <c r="B49" s="27">
        <v>1792980</v>
      </c>
      <c r="C49" s="81">
        <f>(IF(ISNUMBER(B49),(IF(B49&lt;100,"&lt;100",IF(B49&lt;200,"&lt;200",IF(B49&lt;500,"&lt;500",IF(B49&lt;1000,"&lt;1,000",IF(B49&lt;10000,(ROUND(B49,-2)),IF(B49&lt;100000,(ROUND(B49,-3)),IF(B49&lt;1000000,(ROUND(B49,-4)),IF(B49&gt;=1000000,(ROUND(B49,-5))))))))))),"-"))</f>
        <v>1800000</v>
      </c>
      <c r="D49" s="30">
        <f>B49/$B$49</f>
        <v>1</v>
      </c>
      <c r="F49" s="27" t="s">
        <v>11</v>
      </c>
      <c r="G49" s="27">
        <v>1792980</v>
      </c>
    </row>
    <row r="50" spans="1:7" hidden="1" x14ac:dyDescent="0.25"/>
  </sheetData>
  <sheetProtection algorithmName="SHA-512" hashValue="Xlh3W+u2vXYN08/+0POA3+cP2dcjzIEx9Q11g6UaCiwviv0553ZgDcqxWUTwBe539TjZMt+/ktV0+1+W3qNyLA==" saltValue="yQyiDm1nJLpMkZRsEe8/PA==" spinCount="100000" sheet="1" scenarios="1"/>
  <mergeCells count="1">
    <mergeCell ref="K1:L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1"/>
  <sheetViews>
    <sheetView showGridLines="0" showRowColHeaders="0" zoomScale="70" zoomScaleNormal="70" workbookViewId="0">
      <selection sqref="A1:F1"/>
    </sheetView>
  </sheetViews>
  <sheetFormatPr defaultRowHeight="15.75" x14ac:dyDescent="0.25"/>
  <cols>
    <col min="1" max="2" width="9" style="27"/>
    <col min="3" max="3" width="9.625" style="27" bestFit="1" customWidth="1"/>
    <col min="4" max="16384" width="9" style="27"/>
  </cols>
  <sheetData>
    <row r="1" spans="1:16" ht="15.75" customHeight="1" x14ac:dyDescent="0.25">
      <c r="A1" s="29"/>
      <c r="B1" s="29"/>
      <c r="C1" s="29"/>
      <c r="D1" s="29"/>
      <c r="E1" s="29"/>
      <c r="F1" s="29"/>
      <c r="G1" s="29"/>
      <c r="H1" s="29"/>
      <c r="I1" s="29"/>
      <c r="J1" s="29"/>
      <c r="O1" s="29"/>
      <c r="P1" s="29"/>
    </row>
    <row r="36" spans="1:4" x14ac:dyDescent="0.25">
      <c r="A36" s="28" t="s">
        <v>337</v>
      </c>
    </row>
    <row r="39" spans="1:4" hidden="1" x14ac:dyDescent="0.25">
      <c r="A39" s="27" t="s">
        <v>223</v>
      </c>
      <c r="B39" s="27" t="s">
        <v>222</v>
      </c>
    </row>
    <row r="40" spans="1:4" hidden="1" x14ac:dyDescent="0.25">
      <c r="A40" s="27" t="s">
        <v>28</v>
      </c>
      <c r="B40" s="27">
        <v>235192</v>
      </c>
      <c r="C40" s="82">
        <v>240000</v>
      </c>
      <c r="D40" s="30">
        <f t="shared" ref="D40:D60" si="0">B40/$B$61</f>
        <v>0.22262567135471192</v>
      </c>
    </row>
    <row r="41" spans="1:4" hidden="1" x14ac:dyDescent="0.25">
      <c r="A41" s="27" t="s">
        <v>24</v>
      </c>
      <c r="B41" s="27">
        <v>112593</v>
      </c>
      <c r="C41" s="82">
        <v>110000</v>
      </c>
      <c r="D41" s="30">
        <f t="shared" si="0"/>
        <v>0.10657714639460986</v>
      </c>
    </row>
    <row r="42" spans="1:4" hidden="1" x14ac:dyDescent="0.25">
      <c r="A42" s="27" t="s">
        <v>20</v>
      </c>
      <c r="B42" s="27">
        <v>98140</v>
      </c>
      <c r="C42" s="82">
        <v>98000</v>
      </c>
      <c r="D42" s="30">
        <f t="shared" si="0"/>
        <v>9.2896371418889373E-2</v>
      </c>
    </row>
    <row r="43" spans="1:4" hidden="1" x14ac:dyDescent="0.25">
      <c r="A43" s="27" t="s">
        <v>31</v>
      </c>
      <c r="B43" s="27">
        <v>95637</v>
      </c>
      <c r="C43" s="82">
        <v>96000</v>
      </c>
      <c r="D43" s="30">
        <f t="shared" si="0"/>
        <v>9.0527106922644415E-2</v>
      </c>
    </row>
    <row r="44" spans="1:4" hidden="1" x14ac:dyDescent="0.25">
      <c r="A44" s="27" t="s">
        <v>32</v>
      </c>
      <c r="B44" s="27">
        <v>91353</v>
      </c>
      <c r="C44" s="82">
        <v>91000</v>
      </c>
      <c r="D44" s="30">
        <f t="shared" si="0"/>
        <v>8.6472001408496035E-2</v>
      </c>
    </row>
    <row r="45" spans="1:4" hidden="1" x14ac:dyDescent="0.25">
      <c r="A45" s="27" t="s">
        <v>80</v>
      </c>
      <c r="B45" s="27">
        <v>85420</v>
      </c>
      <c r="C45" s="82">
        <v>85000</v>
      </c>
      <c r="D45" s="30">
        <f t="shared" si="0"/>
        <v>8.0856002105171493E-2</v>
      </c>
    </row>
    <row r="46" spans="1:4" hidden="1" x14ac:dyDescent="0.25">
      <c r="A46" s="27" t="s">
        <v>23</v>
      </c>
      <c r="B46" s="27">
        <v>83727</v>
      </c>
      <c r="C46" s="82">
        <v>84000</v>
      </c>
      <c r="D46" s="30">
        <f t="shared" si="0"/>
        <v>7.925345923975291E-2</v>
      </c>
    </row>
    <row r="47" spans="1:4" hidden="1" x14ac:dyDescent="0.25">
      <c r="A47" s="27" t="s">
        <v>173</v>
      </c>
      <c r="B47" s="27">
        <v>76693</v>
      </c>
      <c r="C47" s="82">
        <v>77000</v>
      </c>
      <c r="D47" s="30">
        <f t="shared" si="0"/>
        <v>7.2595286460453254E-2</v>
      </c>
    </row>
    <row r="48" spans="1:4" hidden="1" x14ac:dyDescent="0.25">
      <c r="A48" s="27" t="s">
        <v>19</v>
      </c>
      <c r="B48" s="27">
        <v>67033</v>
      </c>
      <c r="C48" s="82"/>
      <c r="D48" s="30">
        <f t="shared" si="0"/>
        <v>6.3451421085412796E-2</v>
      </c>
    </row>
    <row r="49" spans="1:4" hidden="1" x14ac:dyDescent="0.25">
      <c r="A49" s="27" t="s">
        <v>15</v>
      </c>
      <c r="B49" s="27">
        <v>25343</v>
      </c>
      <c r="C49" s="82">
        <v>25000</v>
      </c>
      <c r="D49" s="30">
        <f t="shared" si="0"/>
        <v>2.3988921345719515E-2</v>
      </c>
    </row>
    <row r="50" spans="1:4" hidden="1" x14ac:dyDescent="0.25">
      <c r="A50" s="27" t="s">
        <v>29</v>
      </c>
      <c r="B50" s="27">
        <v>14051</v>
      </c>
      <c r="C50" s="82">
        <v>14000</v>
      </c>
      <c r="D50" s="30">
        <f t="shared" si="0"/>
        <v>1.3300253870051095E-2</v>
      </c>
    </row>
    <row r="51" spans="1:4" hidden="1" x14ac:dyDescent="0.25">
      <c r="A51" s="27" t="s">
        <v>21</v>
      </c>
      <c r="B51" s="27">
        <v>13262</v>
      </c>
      <c r="C51" s="82">
        <v>13000</v>
      </c>
      <c r="D51" s="30">
        <f t="shared" si="0"/>
        <v>1.2553410207431332E-2</v>
      </c>
    </row>
    <row r="52" spans="1:4" hidden="1" x14ac:dyDescent="0.25">
      <c r="A52" s="27" t="s">
        <v>26</v>
      </c>
      <c r="B52" s="27">
        <v>11233</v>
      </c>
      <c r="C52" s="82">
        <v>11000</v>
      </c>
      <c r="D52" s="30">
        <f t="shared" si="0"/>
        <v>1.0632819850706993E-2</v>
      </c>
    </row>
    <row r="53" spans="1:4" hidden="1" x14ac:dyDescent="0.25">
      <c r="A53" s="27" t="s">
        <v>25</v>
      </c>
      <c r="B53" s="27">
        <v>10470</v>
      </c>
      <c r="C53" s="82">
        <v>10000</v>
      </c>
      <c r="D53" s="30">
        <f t="shared" si="0"/>
        <v>9.9105870058668402E-3</v>
      </c>
    </row>
    <row r="54" spans="1:4" hidden="1" x14ac:dyDescent="0.25">
      <c r="A54" s="27" t="s">
        <v>30</v>
      </c>
      <c r="B54" s="27">
        <v>10303</v>
      </c>
      <c r="C54" s="82">
        <v>10000</v>
      </c>
      <c r="D54" s="30">
        <f t="shared" si="0"/>
        <v>9.7525098301285626E-3</v>
      </c>
    </row>
    <row r="55" spans="1:4" hidden="1" x14ac:dyDescent="0.25">
      <c r="A55" s="27" t="s">
        <v>17</v>
      </c>
      <c r="B55" s="27">
        <v>9116</v>
      </c>
      <c r="C55" s="82">
        <v>9100</v>
      </c>
      <c r="D55" s="30">
        <f t="shared" si="0"/>
        <v>8.6289313414978138E-3</v>
      </c>
    </row>
    <row r="56" spans="1:4" hidden="1" x14ac:dyDescent="0.25">
      <c r="A56" s="27" t="s">
        <v>16</v>
      </c>
      <c r="B56" s="27">
        <v>8538</v>
      </c>
      <c r="C56" s="82">
        <v>8500</v>
      </c>
      <c r="D56" s="30">
        <f t="shared" si="0"/>
        <v>8.0818139308587479E-3</v>
      </c>
    </row>
    <row r="57" spans="1:4" hidden="1" x14ac:dyDescent="0.25">
      <c r="A57" s="27" t="s">
        <v>22</v>
      </c>
      <c r="B57" s="27">
        <v>3807</v>
      </c>
      <c r="C57" s="82">
        <v>3800</v>
      </c>
      <c r="D57" s="30">
        <f t="shared" si="0"/>
        <v>3.6035916648839601E-3</v>
      </c>
    </row>
    <row r="58" spans="1:4" hidden="1" x14ac:dyDescent="0.25">
      <c r="A58" s="27" t="s">
        <v>27</v>
      </c>
      <c r="B58" s="27">
        <v>3102</v>
      </c>
      <c r="C58" s="82">
        <v>3100</v>
      </c>
      <c r="D58" s="30">
        <f t="shared" si="0"/>
        <v>2.9362598750906342E-3</v>
      </c>
    </row>
    <row r="59" spans="1:4" hidden="1" x14ac:dyDescent="0.25">
      <c r="A59" s="27" t="s">
        <v>18</v>
      </c>
      <c r="B59" s="27">
        <v>1352</v>
      </c>
      <c r="C59" s="82">
        <v>1400</v>
      </c>
      <c r="D59" s="30">
        <f t="shared" si="0"/>
        <v>1.279762524539825E-3</v>
      </c>
    </row>
    <row r="60" spans="1:4" hidden="1" x14ac:dyDescent="0.25">
      <c r="A60" s="27" t="s">
        <v>119</v>
      </c>
      <c r="B60" s="27">
        <v>81</v>
      </c>
      <c r="C60" s="82"/>
      <c r="D60" s="30">
        <f t="shared" si="0"/>
        <v>7.6672163082637442E-5</v>
      </c>
    </row>
    <row r="61" spans="1:4" hidden="1" x14ac:dyDescent="0.25">
      <c r="A61" s="27" t="s">
        <v>234</v>
      </c>
      <c r="B61" s="27">
        <v>1056446</v>
      </c>
      <c r="C61" s="82">
        <v>1100000</v>
      </c>
      <c r="D61" s="30">
        <f t="shared" ref="D61" si="1">B61/$B$61</f>
        <v>1</v>
      </c>
    </row>
  </sheetData>
  <sheetProtection algorithmName="SHA-512" hashValue="/qn/Jq/ha6pAufEBNeUWerRDdAbsfZYIFz8CD0mtDX4D3vbZ0aGDFHN/+jOlBcS3VIGvtcwgTXVquzBAZg95+w==" saltValue="+F0wKiIk4xx9ElKdw82IXg==" spinCount="100000" sheet="1" scenarios="1"/>
  <sortState ref="A40:D60">
    <sortCondition descending="1" ref="B40:B60"/>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27:F40"/>
  <sheetViews>
    <sheetView showGridLines="0" showRowColHeaders="0" zoomScale="80" zoomScaleNormal="80" workbookViewId="0">
      <selection sqref="A1:F1"/>
    </sheetView>
  </sheetViews>
  <sheetFormatPr defaultRowHeight="15.75" x14ac:dyDescent="0.25"/>
  <cols>
    <col min="1" max="16384" width="9" style="106"/>
  </cols>
  <sheetData>
    <row r="27" spans="1:1" x14ac:dyDescent="0.25">
      <c r="A27" s="106" t="s">
        <v>337</v>
      </c>
    </row>
    <row r="33" spans="1:6" hidden="1" x14ac:dyDescent="0.25">
      <c r="A33" s="107"/>
      <c r="B33" s="107" t="s">
        <v>198</v>
      </c>
      <c r="C33" s="106" t="s">
        <v>199</v>
      </c>
      <c r="D33" s="107"/>
      <c r="E33" s="107" t="s">
        <v>198</v>
      </c>
      <c r="F33" s="106" t="s">
        <v>199</v>
      </c>
    </row>
    <row r="34" spans="1:6" hidden="1" x14ac:dyDescent="0.25">
      <c r="A34" s="107" t="s">
        <v>282</v>
      </c>
      <c r="B34" s="106">
        <v>-121446</v>
      </c>
      <c r="C34" s="107">
        <v>125274</v>
      </c>
      <c r="D34" s="107"/>
      <c r="E34" s="108">
        <v>120000</v>
      </c>
      <c r="F34" s="108">
        <v>130000</v>
      </c>
    </row>
    <row r="35" spans="1:6" hidden="1" x14ac:dyDescent="0.25">
      <c r="A35" s="107" t="s">
        <v>283</v>
      </c>
      <c r="B35" s="106">
        <v>-194986</v>
      </c>
      <c r="C35" s="107">
        <v>202233</v>
      </c>
      <c r="D35" s="107"/>
      <c r="E35" s="108">
        <v>190000</v>
      </c>
      <c r="F35" s="108">
        <v>200000</v>
      </c>
    </row>
    <row r="36" spans="1:6" hidden="1" x14ac:dyDescent="0.25">
      <c r="A36" s="107" t="s">
        <v>284</v>
      </c>
      <c r="B36" s="106">
        <v>-203051</v>
      </c>
      <c r="C36" s="107">
        <v>209459</v>
      </c>
      <c r="D36" s="107"/>
      <c r="E36" s="108">
        <v>200000</v>
      </c>
      <c r="F36" s="108">
        <v>210000</v>
      </c>
    </row>
    <row r="37" spans="1:6" hidden="1" x14ac:dyDescent="0.25">
      <c r="A37" s="107" t="s">
        <v>285</v>
      </c>
      <c r="B37" s="106">
        <v>-436453</v>
      </c>
      <c r="C37" s="107">
        <v>234581</v>
      </c>
      <c r="D37" s="107"/>
      <c r="E37" s="108">
        <v>440000</v>
      </c>
      <c r="F37" s="108">
        <v>230000</v>
      </c>
    </row>
    <row r="38" spans="1:6" hidden="1" x14ac:dyDescent="0.25">
      <c r="A38" s="107" t="s">
        <v>286</v>
      </c>
      <c r="B38" s="106">
        <v>-1035247</v>
      </c>
      <c r="C38" s="107">
        <v>502564</v>
      </c>
      <c r="D38" s="107"/>
      <c r="E38" s="108">
        <v>1000000</v>
      </c>
      <c r="F38" s="108">
        <v>500000</v>
      </c>
    </row>
    <row r="39" spans="1:6" hidden="1" x14ac:dyDescent="0.25"/>
    <row r="40" spans="1:6" hidden="1" x14ac:dyDescent="0.25">
      <c r="C40" s="106">
        <v>-1</v>
      </c>
    </row>
  </sheetData>
  <sheetProtection algorithmName="SHA-512" hashValue="dx4M5dS5a3lgcyZX7Li+ad6HtH3reSKWCE7kOeFRsazqTvhw2v6pXksAt1zPzOw2kygWD6JFFyrcbXCZ8DpNkA==" saltValue="7yt3CPFBp/4LVY2NHdAVdg==" spinCount="100000" sheet="1" scenarios="1"/>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B207"/>
  <sheetViews>
    <sheetView showGridLines="0" showRowColHeaders="0" zoomScale="60" zoomScaleNormal="60" workbookViewId="0">
      <selection sqref="A1:X1"/>
    </sheetView>
  </sheetViews>
  <sheetFormatPr defaultRowHeight="15.75" x14ac:dyDescent="0.25"/>
  <cols>
    <col min="1" max="1" width="9" style="92"/>
    <col min="2" max="2" width="10.125" style="92" bestFit="1" customWidth="1"/>
    <col min="3" max="3" width="9" style="92"/>
    <col min="4" max="4" width="10.75" style="92" bestFit="1" customWidth="1"/>
    <col min="5" max="14" width="9" style="92"/>
    <col min="15" max="15" width="8.5" style="92" customWidth="1"/>
    <col min="16" max="16" width="10.75" style="92" bestFit="1" customWidth="1"/>
    <col min="17" max="18" width="9" style="92"/>
    <col min="19" max="19" width="9.5" style="92" bestFit="1" customWidth="1"/>
    <col min="20" max="16384" width="9" style="92"/>
  </cols>
  <sheetData>
    <row r="1" spans="1:28" ht="21" customHeight="1" x14ac:dyDescent="0.35">
      <c r="A1" s="205" t="s">
        <v>287</v>
      </c>
      <c r="B1" s="205"/>
      <c r="C1" s="205"/>
      <c r="D1" s="205"/>
      <c r="E1" s="205"/>
      <c r="F1" s="205"/>
      <c r="G1" s="205"/>
      <c r="H1" s="205"/>
      <c r="I1" s="205"/>
      <c r="J1" s="205"/>
      <c r="K1" s="205"/>
      <c r="L1" s="205"/>
      <c r="M1" s="205"/>
      <c r="N1" s="205"/>
      <c r="O1" s="205"/>
      <c r="P1" s="205"/>
      <c r="Q1" s="205"/>
      <c r="R1" s="205"/>
      <c r="S1" s="205"/>
      <c r="T1" s="205"/>
      <c r="U1" s="205"/>
      <c r="V1" s="205"/>
      <c r="W1" s="205"/>
      <c r="X1" s="205"/>
    </row>
    <row r="2" spans="1:28" ht="15.75" customHeight="1" x14ac:dyDescent="0.25">
      <c r="X2" s="99"/>
      <c r="Y2" s="209" t="s">
        <v>288</v>
      </c>
      <c r="Z2" s="209"/>
      <c r="AA2" s="209"/>
      <c r="AB2" s="209"/>
    </row>
    <row r="3" spans="1:28" ht="15.75" customHeight="1" x14ac:dyDescent="0.25">
      <c r="X3" s="99"/>
      <c r="Y3" s="209"/>
      <c r="Z3" s="209"/>
      <c r="AA3" s="209"/>
      <c r="AB3" s="209"/>
    </row>
    <row r="4" spans="1:28" ht="15.75" customHeight="1" x14ac:dyDescent="0.25">
      <c r="X4" s="99"/>
      <c r="Y4" s="209"/>
      <c r="Z4" s="209"/>
      <c r="AA4" s="209"/>
      <c r="AB4" s="209"/>
    </row>
    <row r="5" spans="1:28" ht="15.75" customHeight="1" x14ac:dyDescent="0.25">
      <c r="X5" s="99"/>
      <c r="Y5" s="209"/>
      <c r="Z5" s="209"/>
      <c r="AA5" s="209"/>
      <c r="AB5" s="209"/>
    </row>
    <row r="6" spans="1:28" ht="15.75" customHeight="1" x14ac:dyDescent="0.25">
      <c r="X6" s="99"/>
      <c r="Y6" s="209"/>
      <c r="Z6" s="209"/>
      <c r="AA6" s="209"/>
      <c r="AB6" s="209"/>
    </row>
    <row r="7" spans="1:28" ht="15.75" customHeight="1" x14ac:dyDescent="0.25">
      <c r="X7" s="99"/>
      <c r="Y7" s="209"/>
      <c r="Z7" s="209"/>
      <c r="AA7" s="209"/>
      <c r="AB7" s="209"/>
    </row>
    <row r="8" spans="1:28" ht="15.75" customHeight="1" x14ac:dyDescent="0.25">
      <c r="X8" s="99"/>
      <c r="Y8" s="209"/>
      <c r="Z8" s="209"/>
      <c r="AA8" s="209"/>
      <c r="AB8" s="209"/>
    </row>
    <row r="9" spans="1:28" ht="15.75" customHeight="1" x14ac:dyDescent="0.25">
      <c r="X9" s="99"/>
      <c r="Y9" s="209"/>
      <c r="Z9" s="209"/>
      <c r="AA9" s="209"/>
      <c r="AB9" s="209"/>
    </row>
    <row r="10" spans="1:28" ht="15.75" customHeight="1" x14ac:dyDescent="0.25">
      <c r="X10" s="99"/>
      <c r="Y10" s="209"/>
      <c r="Z10" s="209"/>
      <c r="AA10" s="209"/>
      <c r="AB10" s="209"/>
    </row>
    <row r="11" spans="1:28" ht="15.75" customHeight="1" x14ac:dyDescent="0.25">
      <c r="X11" s="99"/>
      <c r="Y11" s="209"/>
      <c r="Z11" s="209"/>
      <c r="AA11" s="209"/>
      <c r="AB11" s="209"/>
    </row>
    <row r="12" spans="1:28" ht="15.75" customHeight="1" x14ac:dyDescent="0.25">
      <c r="X12" s="99"/>
      <c r="Y12" s="209"/>
      <c r="Z12" s="209"/>
      <c r="AA12" s="209"/>
      <c r="AB12" s="209"/>
    </row>
    <row r="13" spans="1:28" ht="15.75" customHeight="1" x14ac:dyDescent="0.25">
      <c r="X13" s="99"/>
      <c r="Y13" s="209"/>
      <c r="Z13" s="209"/>
      <c r="AA13" s="209"/>
      <c r="AB13" s="209"/>
    </row>
    <row r="14" spans="1:28" x14ac:dyDescent="0.25">
      <c r="Y14" s="209"/>
      <c r="Z14" s="209"/>
      <c r="AA14" s="209"/>
      <c r="AB14" s="209"/>
    </row>
    <row r="15" spans="1:28" x14ac:dyDescent="0.25">
      <c r="Y15" s="209"/>
      <c r="Z15" s="209"/>
      <c r="AA15" s="209"/>
      <c r="AB15" s="209"/>
    </row>
    <row r="16" spans="1:28" x14ac:dyDescent="0.25">
      <c r="Y16" s="209"/>
      <c r="Z16" s="209"/>
      <c r="AA16" s="209"/>
      <c r="AB16" s="209"/>
    </row>
    <row r="17" spans="25:28" x14ac:dyDescent="0.25">
      <c r="Y17" s="209"/>
      <c r="Z17" s="209"/>
      <c r="AA17" s="209"/>
      <c r="AB17" s="209"/>
    </row>
    <row r="18" spans="25:28" x14ac:dyDescent="0.25">
      <c r="Y18" s="109"/>
      <c r="Z18" s="109"/>
      <c r="AA18" s="109"/>
      <c r="AB18" s="109"/>
    </row>
    <row r="19" spans="25:28" x14ac:dyDescent="0.25">
      <c r="Y19" s="109"/>
      <c r="Z19" s="109"/>
      <c r="AA19" s="109"/>
      <c r="AB19" s="109"/>
    </row>
    <row r="20" spans="25:28" x14ac:dyDescent="0.25">
      <c r="Y20" s="109"/>
      <c r="Z20" s="109"/>
      <c r="AA20" s="109"/>
      <c r="AB20" s="109"/>
    </row>
    <row r="21" spans="25:28" x14ac:dyDescent="0.25">
      <c r="Y21" s="109"/>
      <c r="Z21" s="109"/>
      <c r="AA21" s="109"/>
      <c r="AB21" s="109"/>
    </row>
    <row r="22" spans="25:28" x14ac:dyDescent="0.25">
      <c r="Y22" s="109"/>
      <c r="Z22" s="109"/>
      <c r="AA22" s="109"/>
      <c r="AB22" s="109"/>
    </row>
    <row r="23" spans="25:28" x14ac:dyDescent="0.25">
      <c r="Y23" s="109"/>
      <c r="Z23" s="109"/>
      <c r="AA23" s="109"/>
      <c r="AB23" s="109"/>
    </row>
    <row r="24" spans="25:28" x14ac:dyDescent="0.25">
      <c r="Y24" s="109"/>
      <c r="Z24" s="109"/>
      <c r="AA24" s="109"/>
      <c r="AB24" s="109"/>
    </row>
    <row r="25" spans="25:28" x14ac:dyDescent="0.25">
      <c r="Y25" s="109"/>
      <c r="Z25" s="109"/>
      <c r="AA25" s="109"/>
      <c r="AB25" s="109"/>
    </row>
    <row r="26" spans="25:28" x14ac:dyDescent="0.25">
      <c r="Y26" s="109"/>
      <c r="Z26" s="109"/>
      <c r="AA26" s="109"/>
      <c r="AB26" s="109"/>
    </row>
    <row r="27" spans="25:28" x14ac:dyDescent="0.25">
      <c r="Y27" s="109"/>
      <c r="Z27" s="109"/>
      <c r="AA27" s="109"/>
      <c r="AB27" s="109"/>
    </row>
    <row r="28" spans="25:28" x14ac:dyDescent="0.25">
      <c r="Y28" s="109"/>
      <c r="Z28" s="109"/>
      <c r="AA28" s="109"/>
      <c r="AB28" s="109"/>
    </row>
    <row r="29" spans="25:28" x14ac:dyDescent="0.25">
      <c r="Y29" s="109"/>
      <c r="Z29" s="109"/>
      <c r="AA29" s="109"/>
      <c r="AB29" s="109"/>
    </row>
    <row r="30" spans="25:28" x14ac:dyDescent="0.25">
      <c r="Y30" s="109"/>
      <c r="Z30" s="109"/>
      <c r="AA30" s="109"/>
      <c r="AB30" s="109"/>
    </row>
    <row r="31" spans="25:28" x14ac:dyDescent="0.25">
      <c r="Y31" s="109"/>
      <c r="Z31" s="109"/>
      <c r="AA31" s="109"/>
      <c r="AB31" s="109"/>
    </row>
    <row r="32" spans="25:28" x14ac:dyDescent="0.25">
      <c r="Y32" s="109"/>
      <c r="Z32" s="109"/>
      <c r="AA32" s="109"/>
      <c r="AB32" s="109"/>
    </row>
    <row r="33" spans="1:28" x14ac:dyDescent="0.25">
      <c r="Y33" s="109"/>
      <c r="Z33" s="109"/>
      <c r="AA33" s="109"/>
      <c r="AB33" s="109"/>
    </row>
    <row r="35" spans="1:28" x14ac:dyDescent="0.25">
      <c r="A35" s="92" t="s">
        <v>337</v>
      </c>
    </row>
    <row r="37" spans="1:28" hidden="1" x14ac:dyDescent="0.25"/>
    <row r="38" spans="1:28" hidden="1" x14ac:dyDescent="0.25"/>
    <row r="39" spans="1:28" hidden="1" x14ac:dyDescent="0.25"/>
    <row r="40" spans="1:28" hidden="1" x14ac:dyDescent="0.25"/>
    <row r="41" spans="1:28" hidden="1" x14ac:dyDescent="0.25">
      <c r="B41" s="92">
        <v>2000</v>
      </c>
      <c r="N41" s="92">
        <v>2015</v>
      </c>
    </row>
    <row r="42" spans="1:28" hidden="1" x14ac:dyDescent="0.25">
      <c r="B42" s="104" t="s">
        <v>174</v>
      </c>
      <c r="C42" s="104" t="s">
        <v>241</v>
      </c>
      <c r="I42" s="97"/>
      <c r="J42" s="97"/>
      <c r="N42" s="104" t="s">
        <v>174</v>
      </c>
      <c r="O42" s="104" t="s">
        <v>241</v>
      </c>
    </row>
    <row r="43" spans="1:28" hidden="1" x14ac:dyDescent="0.25">
      <c r="A43" s="92">
        <v>1</v>
      </c>
      <c r="B43" s="110" t="s">
        <v>28</v>
      </c>
      <c r="C43" s="130">
        <v>78881</v>
      </c>
      <c r="D43" s="105">
        <v>79000</v>
      </c>
      <c r="E43" s="95">
        <f t="shared" ref="E43:E64" si="0">C43/$C$64</f>
        <v>0.16103082556560205</v>
      </c>
      <c r="I43" s="106" t="s">
        <v>15</v>
      </c>
      <c r="J43" s="131">
        <v>25343</v>
      </c>
      <c r="M43" s="146">
        <v>1</v>
      </c>
      <c r="N43" s="92" t="s">
        <v>130</v>
      </c>
      <c r="O43" s="144">
        <v>40790</v>
      </c>
      <c r="P43" s="105">
        <v>41000</v>
      </c>
      <c r="Q43" s="95">
        <f t="shared" ref="Q43:Q64" si="1">O43/$O$64</f>
        <v>0.27951464309889101</v>
      </c>
    </row>
    <row r="44" spans="1:28" hidden="1" x14ac:dyDescent="0.25">
      <c r="A44" s="92">
        <v>2</v>
      </c>
      <c r="B44" s="110" t="s">
        <v>130</v>
      </c>
      <c r="C44" s="144">
        <v>56037</v>
      </c>
      <c r="D44" s="105">
        <v>56000</v>
      </c>
      <c r="E44" s="95">
        <f t="shared" si="0"/>
        <v>0.11439617109595013</v>
      </c>
      <c r="I44" s="106" t="s">
        <v>54</v>
      </c>
      <c r="J44" s="132">
        <v>20425</v>
      </c>
      <c r="L44" s="146"/>
      <c r="M44" s="146">
        <v>2</v>
      </c>
      <c r="N44" s="92" t="s">
        <v>98</v>
      </c>
      <c r="O44" s="132">
        <v>10383</v>
      </c>
      <c r="P44" s="105"/>
      <c r="Q44" s="95">
        <f t="shared" si="1"/>
        <v>7.1149804836866518E-2</v>
      </c>
    </row>
    <row r="45" spans="1:28" hidden="1" x14ac:dyDescent="0.25">
      <c r="A45" s="92">
        <v>3</v>
      </c>
      <c r="B45" s="110" t="s">
        <v>20</v>
      </c>
      <c r="C45" s="133">
        <v>39448</v>
      </c>
      <c r="D45" s="105">
        <v>39000</v>
      </c>
      <c r="E45" s="95">
        <f t="shared" si="0"/>
        <v>8.053072358250872E-2</v>
      </c>
      <c r="F45" s="95"/>
      <c r="I45" s="106" t="s">
        <v>56</v>
      </c>
      <c r="J45" s="130">
        <v>38726</v>
      </c>
      <c r="L45" s="146"/>
      <c r="M45" s="146">
        <v>3</v>
      </c>
      <c r="N45" s="92" t="s">
        <v>20</v>
      </c>
      <c r="O45" s="133">
        <v>6617</v>
      </c>
      <c r="P45" s="105">
        <v>6600</v>
      </c>
      <c r="Q45" s="95">
        <f t="shared" si="1"/>
        <v>4.5343181990325124E-2</v>
      </c>
      <c r="S45" s="105"/>
    </row>
    <row r="46" spans="1:28" hidden="1" x14ac:dyDescent="0.25">
      <c r="A46" s="92">
        <v>4</v>
      </c>
      <c r="B46" s="110" t="s">
        <v>32</v>
      </c>
      <c r="C46" s="135">
        <v>32374</v>
      </c>
      <c r="D46" s="105">
        <v>32000</v>
      </c>
      <c r="E46" s="95">
        <f t="shared" si="0"/>
        <v>6.6089577298218849E-2</v>
      </c>
      <c r="I46" s="106" t="s">
        <v>59</v>
      </c>
      <c r="J46" s="133">
        <v>13304</v>
      </c>
      <c r="L46" s="146"/>
      <c r="M46" s="146">
        <v>4</v>
      </c>
      <c r="N46" s="92" t="s">
        <v>24</v>
      </c>
      <c r="O46" s="137">
        <v>6564</v>
      </c>
      <c r="P46" s="105">
        <v>6600</v>
      </c>
      <c r="Q46" s="95">
        <f t="shared" si="1"/>
        <v>4.4979997972569762E-2</v>
      </c>
      <c r="R46" s="95"/>
      <c r="U46" s="27"/>
    </row>
    <row r="47" spans="1:28" hidden="1" x14ac:dyDescent="0.25">
      <c r="A47" s="92">
        <v>5</v>
      </c>
      <c r="B47" s="110" t="s">
        <v>19</v>
      </c>
      <c r="C47" s="137">
        <v>31301</v>
      </c>
      <c r="D47" s="105"/>
      <c r="E47" s="95">
        <f t="shared" si="0"/>
        <v>6.3899112220039175E-2</v>
      </c>
      <c r="I47" s="106" t="s">
        <v>60</v>
      </c>
      <c r="J47" s="134">
        <v>17746</v>
      </c>
      <c r="L47" s="146"/>
      <c r="M47" s="146">
        <v>5</v>
      </c>
      <c r="N47" s="92" t="s">
        <v>32</v>
      </c>
      <c r="O47" s="135">
        <v>6482</v>
      </c>
      <c r="P47" s="105">
        <v>6500</v>
      </c>
      <c r="Q47" s="95">
        <f t="shared" si="1"/>
        <v>4.4418090624344486E-2</v>
      </c>
    </row>
    <row r="48" spans="1:28" hidden="1" x14ac:dyDescent="0.25">
      <c r="A48" s="92">
        <v>6</v>
      </c>
      <c r="B48" s="110" t="s">
        <v>173</v>
      </c>
      <c r="C48" s="143">
        <v>26111</v>
      </c>
      <c r="D48" s="105">
        <v>26000</v>
      </c>
      <c r="E48" s="95">
        <f t="shared" si="0"/>
        <v>5.3304038822320148E-2</v>
      </c>
      <c r="I48" s="106" t="s">
        <v>280</v>
      </c>
      <c r="J48" s="135">
        <v>28992</v>
      </c>
      <c r="L48" s="146"/>
      <c r="M48" s="146">
        <v>6</v>
      </c>
      <c r="N48" s="92" t="s">
        <v>28</v>
      </c>
      <c r="O48" s="130">
        <v>5053</v>
      </c>
      <c r="P48" s="105">
        <v>5100</v>
      </c>
      <c r="Q48" s="95">
        <f t="shared" si="1"/>
        <v>3.4625827202223493E-2</v>
      </c>
      <c r="U48" s="27"/>
    </row>
    <row r="49" spans="1:21" hidden="1" x14ac:dyDescent="0.25">
      <c r="A49" s="92">
        <v>7</v>
      </c>
      <c r="B49" s="110" t="s">
        <v>23</v>
      </c>
      <c r="C49" s="141">
        <v>24597</v>
      </c>
      <c r="D49" s="105">
        <v>25000</v>
      </c>
      <c r="E49" s="95">
        <f t="shared" si="0"/>
        <v>5.0213298721328507E-2</v>
      </c>
      <c r="I49" s="106" t="s">
        <v>71</v>
      </c>
      <c r="J49" s="136">
        <v>41954</v>
      </c>
      <c r="L49" s="146"/>
      <c r="M49" s="146">
        <v>7</v>
      </c>
      <c r="N49" s="92" t="s">
        <v>99</v>
      </c>
      <c r="O49" s="130">
        <v>4950</v>
      </c>
      <c r="P49" s="105">
        <v>5000</v>
      </c>
      <c r="Q49" s="95">
        <f t="shared" si="1"/>
        <v>3.3920016752623454E-2</v>
      </c>
    </row>
    <row r="50" spans="1:21" hidden="1" x14ac:dyDescent="0.25">
      <c r="A50" s="92">
        <v>8</v>
      </c>
      <c r="B50" s="110" t="s">
        <v>98</v>
      </c>
      <c r="C50" s="132">
        <v>24422</v>
      </c>
      <c r="D50" s="105"/>
      <c r="E50" s="95">
        <f t="shared" si="0"/>
        <v>4.9856046728149153E-2</v>
      </c>
      <c r="I50" s="106" t="s">
        <v>19</v>
      </c>
      <c r="J50" s="137">
        <v>67033</v>
      </c>
      <c r="L50" s="146"/>
      <c r="M50" s="146">
        <v>8</v>
      </c>
      <c r="N50" s="92" t="s">
        <v>173</v>
      </c>
      <c r="O50" s="143">
        <v>4939</v>
      </c>
      <c r="P50" s="105">
        <v>4900</v>
      </c>
      <c r="Q50" s="95">
        <f t="shared" si="1"/>
        <v>3.3844638937617619E-2</v>
      </c>
    </row>
    <row r="51" spans="1:21" hidden="1" x14ac:dyDescent="0.25">
      <c r="A51" s="92">
        <v>9</v>
      </c>
      <c r="B51" s="110" t="s">
        <v>31</v>
      </c>
      <c r="C51" s="148">
        <v>24317</v>
      </c>
      <c r="D51" s="105">
        <v>24000</v>
      </c>
      <c r="E51" s="95">
        <f t="shared" si="0"/>
        <v>4.9641695532241542E-2</v>
      </c>
      <c r="I51" s="106" t="s">
        <v>88</v>
      </c>
      <c r="J51" s="138">
        <v>18577</v>
      </c>
      <c r="L51" s="146"/>
      <c r="M51" s="146">
        <v>9</v>
      </c>
      <c r="N51" s="146" t="s">
        <v>23</v>
      </c>
      <c r="O51" s="141">
        <v>4770</v>
      </c>
      <c r="P51" s="105">
        <v>4800</v>
      </c>
      <c r="Q51" s="95">
        <f t="shared" si="1"/>
        <v>3.2686561597982597E-2</v>
      </c>
    </row>
    <row r="52" spans="1:21" hidden="1" x14ac:dyDescent="0.25">
      <c r="A52" s="92">
        <v>10</v>
      </c>
      <c r="B52" s="110" t="s">
        <v>80</v>
      </c>
      <c r="C52" s="136">
        <v>22893</v>
      </c>
      <c r="D52" s="105">
        <v>23000</v>
      </c>
      <c r="E52" s="95">
        <f t="shared" si="0"/>
        <v>4.673468502774214E-2</v>
      </c>
      <c r="I52" s="106" t="s">
        <v>94</v>
      </c>
      <c r="J52" s="131">
        <v>14545</v>
      </c>
      <c r="L52" s="146"/>
      <c r="M52" s="146">
        <v>10</v>
      </c>
      <c r="N52" s="92" t="s">
        <v>80</v>
      </c>
      <c r="O52" s="136">
        <v>4710</v>
      </c>
      <c r="P52" s="105">
        <v>4700</v>
      </c>
      <c r="Q52" s="95">
        <f t="shared" si="1"/>
        <v>3.2275409879768978E-2</v>
      </c>
    </row>
    <row r="53" spans="1:21" hidden="1" x14ac:dyDescent="0.25">
      <c r="A53" s="92">
        <v>11</v>
      </c>
      <c r="B53" s="110" t="s">
        <v>24</v>
      </c>
      <c r="C53" s="137">
        <v>17278</v>
      </c>
      <c r="D53" s="105">
        <v>17000</v>
      </c>
      <c r="E53" s="95">
        <f t="shared" si="0"/>
        <v>3.5271999646587546E-2</v>
      </c>
      <c r="I53" s="106" t="s">
        <v>98</v>
      </c>
      <c r="J53" s="132">
        <v>139003</v>
      </c>
      <c r="L53" s="146"/>
      <c r="M53" s="146">
        <v>11</v>
      </c>
      <c r="N53" s="92" t="s">
        <v>15</v>
      </c>
      <c r="O53" s="131">
        <v>4267</v>
      </c>
      <c r="P53" s="105">
        <v>4300</v>
      </c>
      <c r="Q53" s="95">
        <f t="shared" si="1"/>
        <v>2.9239739693625106E-2</v>
      </c>
    </row>
    <row r="54" spans="1:21" hidden="1" x14ac:dyDescent="0.25">
      <c r="A54" s="92">
        <v>12</v>
      </c>
      <c r="B54" s="110" t="s">
        <v>71</v>
      </c>
      <c r="C54" s="136">
        <v>12524</v>
      </c>
      <c r="D54" s="105">
        <v>13000</v>
      </c>
      <c r="E54" s="95">
        <f t="shared" si="0"/>
        <v>2.5566994071875359E-2</v>
      </c>
      <c r="I54" s="106" t="s">
        <v>99</v>
      </c>
      <c r="J54" s="130">
        <v>17268</v>
      </c>
      <c r="L54" s="146"/>
      <c r="M54" s="146">
        <v>12</v>
      </c>
      <c r="N54" s="92" t="s">
        <v>56</v>
      </c>
      <c r="O54" s="130">
        <v>4107</v>
      </c>
      <c r="P54" s="105">
        <v>4100</v>
      </c>
      <c r="Q54" s="95">
        <f t="shared" si="1"/>
        <v>2.8143335111722123E-2</v>
      </c>
      <c r="U54" s="27"/>
    </row>
    <row r="55" spans="1:21" hidden="1" x14ac:dyDescent="0.25">
      <c r="A55" s="92">
        <v>13</v>
      </c>
      <c r="B55" s="110" t="s">
        <v>280</v>
      </c>
      <c r="C55" s="135">
        <v>9332</v>
      </c>
      <c r="D55" s="105">
        <v>9300</v>
      </c>
      <c r="E55" s="95">
        <f t="shared" si="0"/>
        <v>1.9050717716284003E-2</v>
      </c>
      <c r="I55" s="106" t="s">
        <v>20</v>
      </c>
      <c r="J55" s="133">
        <v>98140</v>
      </c>
      <c r="L55" s="146"/>
      <c r="M55" s="146">
        <v>13</v>
      </c>
      <c r="N55" s="92" t="s">
        <v>280</v>
      </c>
      <c r="O55" s="135">
        <v>3605</v>
      </c>
      <c r="P55" s="105">
        <v>3600</v>
      </c>
      <c r="Q55" s="95">
        <f t="shared" si="1"/>
        <v>2.4703365736001525E-2</v>
      </c>
    </row>
    <row r="56" spans="1:21" hidden="1" x14ac:dyDescent="0.25">
      <c r="A56" s="92">
        <v>14</v>
      </c>
      <c r="B56" s="110" t="s">
        <v>56</v>
      </c>
      <c r="C56" s="130">
        <v>9284</v>
      </c>
      <c r="D56" s="105">
        <v>9300</v>
      </c>
      <c r="E56" s="95">
        <f t="shared" si="0"/>
        <v>1.8952728598154809E-2</v>
      </c>
      <c r="I56" s="106" t="s">
        <v>21</v>
      </c>
      <c r="J56" s="147">
        <v>13262</v>
      </c>
      <c r="L56" s="146"/>
      <c r="M56" s="146">
        <v>14</v>
      </c>
      <c r="N56" s="92" t="s">
        <v>31</v>
      </c>
      <c r="O56" s="148">
        <v>3487</v>
      </c>
      <c r="P56" s="105">
        <v>3500</v>
      </c>
      <c r="Q56" s="95">
        <f t="shared" si="1"/>
        <v>2.3894767356848076E-2</v>
      </c>
    </row>
    <row r="57" spans="1:21" hidden="1" x14ac:dyDescent="0.25">
      <c r="A57" s="92">
        <v>15</v>
      </c>
      <c r="B57" s="110" t="s">
        <v>88</v>
      </c>
      <c r="C57" s="138">
        <v>5444</v>
      </c>
      <c r="D57" s="105">
        <v>5400</v>
      </c>
      <c r="E57" s="95">
        <f t="shared" si="0"/>
        <v>1.1113599147819344E-2</v>
      </c>
      <c r="I57" s="106" t="s">
        <v>23</v>
      </c>
      <c r="J57" s="141">
        <v>83727</v>
      </c>
      <c r="L57" s="146"/>
      <c r="M57" s="146">
        <v>15</v>
      </c>
      <c r="N57" s="92" t="s">
        <v>19</v>
      </c>
      <c r="O57" s="137">
        <v>3436</v>
      </c>
      <c r="P57" s="105"/>
      <c r="Q57" s="95">
        <f t="shared" si="1"/>
        <v>2.35452883963665E-2</v>
      </c>
    </row>
    <row r="58" spans="1:21" hidden="1" x14ac:dyDescent="0.25">
      <c r="A58" s="92">
        <v>16</v>
      </c>
      <c r="B58" s="110" t="s">
        <v>26</v>
      </c>
      <c r="C58" s="132">
        <v>4846</v>
      </c>
      <c r="D58" s="105">
        <v>4800</v>
      </c>
      <c r="E58" s="95">
        <f t="shared" si="0"/>
        <v>9.8928180511264757E-3</v>
      </c>
      <c r="I58" s="106" t="s">
        <v>116</v>
      </c>
      <c r="J58" s="136">
        <v>12749</v>
      </c>
      <c r="L58" s="146"/>
      <c r="M58" s="146">
        <v>16</v>
      </c>
      <c r="N58" s="92" t="s">
        <v>71</v>
      </c>
      <c r="O58" s="136">
        <v>3297</v>
      </c>
      <c r="P58" s="105">
        <v>3300</v>
      </c>
      <c r="Q58" s="95">
        <f t="shared" si="1"/>
        <v>2.2592786915838287E-2</v>
      </c>
    </row>
    <row r="59" spans="1:21" hidden="1" x14ac:dyDescent="0.25">
      <c r="A59" s="92">
        <v>17</v>
      </c>
      <c r="B59" s="110" t="s">
        <v>94</v>
      </c>
      <c r="C59" s="131">
        <v>4099</v>
      </c>
      <c r="D59" s="105">
        <v>4100</v>
      </c>
      <c r="E59" s="95">
        <f t="shared" si="0"/>
        <v>8.3678624002409049E-3</v>
      </c>
      <c r="I59" s="106" t="s">
        <v>24</v>
      </c>
      <c r="J59" s="137">
        <v>112593</v>
      </c>
      <c r="L59" s="146"/>
      <c r="M59" s="146">
        <v>17</v>
      </c>
      <c r="N59" s="92" t="s">
        <v>88</v>
      </c>
      <c r="O59" s="138">
        <v>2197</v>
      </c>
      <c r="P59" s="105">
        <v>2200</v>
      </c>
      <c r="Q59" s="95">
        <f t="shared" si="1"/>
        <v>1.5055005415255297E-2</v>
      </c>
    </row>
    <row r="60" spans="1:21" hidden="1" x14ac:dyDescent="0.25">
      <c r="A60" s="92">
        <v>18</v>
      </c>
      <c r="B60" s="110" t="s">
        <v>60</v>
      </c>
      <c r="C60" s="134">
        <v>4021</v>
      </c>
      <c r="D60" s="105">
        <v>4000</v>
      </c>
      <c r="E60" s="95">
        <f t="shared" si="0"/>
        <v>8.2086300832809652E-3</v>
      </c>
      <c r="I60" s="106" t="s">
        <v>130</v>
      </c>
      <c r="J60" s="144">
        <v>166807</v>
      </c>
      <c r="L60" s="146"/>
      <c r="M60" s="146">
        <v>18</v>
      </c>
      <c r="N60" s="92" t="s">
        <v>116</v>
      </c>
      <c r="O60" s="136">
        <v>2069</v>
      </c>
      <c r="P60" s="105">
        <v>2100</v>
      </c>
      <c r="Q60" s="95">
        <f t="shared" si="1"/>
        <v>1.4177881749732913E-2</v>
      </c>
      <c r="U60" s="27"/>
    </row>
    <row r="61" spans="1:21" hidden="1" x14ac:dyDescent="0.25">
      <c r="A61" s="92">
        <v>19</v>
      </c>
      <c r="B61" s="110" t="s">
        <v>54</v>
      </c>
      <c r="C61" s="132">
        <v>3682</v>
      </c>
      <c r="D61" s="105">
        <v>3700</v>
      </c>
      <c r="E61" s="95">
        <f t="shared" si="0"/>
        <v>7.5165819364935377E-3</v>
      </c>
      <c r="I61" s="106" t="s">
        <v>242</v>
      </c>
      <c r="J61" s="145">
        <f>SUM(J84:J204)</f>
        <v>0</v>
      </c>
      <c r="L61" s="146"/>
      <c r="M61" s="146">
        <v>19</v>
      </c>
      <c r="N61" s="92" t="s">
        <v>29</v>
      </c>
      <c r="O61" s="149">
        <v>1977</v>
      </c>
      <c r="P61" s="105">
        <v>2000</v>
      </c>
      <c r="Q61" s="95">
        <f t="shared" si="1"/>
        <v>1.35474491151387E-2</v>
      </c>
    </row>
    <row r="62" spans="1:21" hidden="1" x14ac:dyDescent="0.25">
      <c r="A62" s="92">
        <v>20</v>
      </c>
      <c r="B62" s="110" t="s">
        <v>59</v>
      </c>
      <c r="C62" s="133">
        <v>3633</v>
      </c>
      <c r="D62" s="105">
        <v>3600</v>
      </c>
      <c r="E62" s="95">
        <f t="shared" si="0"/>
        <v>7.4165513784033195E-3</v>
      </c>
      <c r="I62" s="106" t="s">
        <v>26</v>
      </c>
      <c r="J62" s="132">
        <v>24638</v>
      </c>
      <c r="L62" s="146"/>
      <c r="M62" s="146">
        <v>20</v>
      </c>
      <c r="N62" s="92" t="s">
        <v>60</v>
      </c>
      <c r="O62" s="134">
        <v>1973</v>
      </c>
      <c r="P62" s="105">
        <v>2000</v>
      </c>
      <c r="Q62" s="95">
        <f t="shared" si="1"/>
        <v>1.3520039000591125E-2</v>
      </c>
      <c r="U62" s="27"/>
    </row>
    <row r="63" spans="1:21" hidden="1" x14ac:dyDescent="0.25">
      <c r="B63" s="110" t="s">
        <v>242</v>
      </c>
      <c r="C63" s="145">
        <f>SUM(C66:C207)</f>
        <v>55326.311099999999</v>
      </c>
      <c r="D63" s="105">
        <f t="shared" ref="D63:D64" si="2">(IF(ISNUMBER(C63),(IF(C63&lt;100,"&lt;100",IF(C63&lt;200,"&lt;200",IF(C63&lt;500,"&lt;500",IF(C63&lt;1000,"&lt;1,000",IF(C63&lt;10000,(ROUND(C63,-2)),IF(C63&lt;100000,(ROUND(C63,-3)),IF(C63&lt;1000000,(ROUND(C63,-4)),IF(C63&gt;=1000000,(ROUND(C63,-5))))))))))),"-"))</f>
        <v>55000</v>
      </c>
      <c r="E63" s="95">
        <f t="shared" si="0"/>
        <v>0.11294534237563333</v>
      </c>
      <c r="I63" s="106" t="s">
        <v>28</v>
      </c>
      <c r="J63" s="130">
        <v>235192</v>
      </c>
      <c r="L63" s="146"/>
      <c r="M63" s="146"/>
      <c r="N63" s="146" t="s">
        <v>242</v>
      </c>
      <c r="O63" s="145">
        <f>SUM(O66:O207)</f>
        <v>20258.5317</v>
      </c>
      <c r="P63" s="105">
        <f t="shared" ref="P63:P64" si="3">(IF(ISNUMBER(O63),(IF(O63&lt;100,"&lt;100",IF(O63&lt;200,"&lt;200",IF(O63&lt;500,"&lt;500",IF(O63&lt;1000,"&lt;1,000",IF(O63&lt;10000,(ROUND(O63,-2)),IF(O63&lt;100000,(ROUND(O63,-3)),IF(O63&lt;1000000,(ROUND(O63,-4)),IF(O63&gt;=1000000,(ROUND(O63,-5))))))))))),"-"))</f>
        <v>20000</v>
      </c>
      <c r="Q63" s="95">
        <f t="shared" si="1"/>
        <v>0.13882216861566732</v>
      </c>
      <c r="U63" s="142"/>
    </row>
    <row r="64" spans="1:21" hidden="1" x14ac:dyDescent="0.25">
      <c r="B64" s="110" t="s">
        <v>11</v>
      </c>
      <c r="C64" s="92">
        <v>489850.31109999999</v>
      </c>
      <c r="D64" s="105">
        <f t="shared" si="2"/>
        <v>490000</v>
      </c>
      <c r="E64" s="95">
        <f t="shared" si="0"/>
        <v>1</v>
      </c>
      <c r="I64" s="106" t="s">
        <v>29</v>
      </c>
      <c r="J64" s="133">
        <v>14051</v>
      </c>
      <c r="L64" s="146"/>
      <c r="M64" s="146"/>
      <c r="N64" s="146" t="s">
        <v>11</v>
      </c>
      <c r="O64" s="92">
        <v>145931.53169999999</v>
      </c>
      <c r="P64" s="105">
        <f t="shared" si="3"/>
        <v>150000</v>
      </c>
      <c r="Q64" s="95">
        <f t="shared" si="1"/>
        <v>1</v>
      </c>
      <c r="U64" s="27"/>
    </row>
    <row r="65" spans="2:22" hidden="1" x14ac:dyDescent="0.25">
      <c r="C65" s="146"/>
      <c r="D65" s="150"/>
      <c r="I65" s="106" t="s">
        <v>31</v>
      </c>
      <c r="J65" s="148">
        <v>95637</v>
      </c>
      <c r="L65" s="146"/>
      <c r="M65" s="146"/>
      <c r="N65" s="146"/>
      <c r="O65" s="146"/>
    </row>
    <row r="66" spans="2:22" hidden="1" x14ac:dyDescent="0.25">
      <c r="B66" s="110" t="s">
        <v>15</v>
      </c>
      <c r="C66" s="131">
        <v>3618</v>
      </c>
      <c r="D66" s="105"/>
      <c r="I66" s="106" t="s">
        <v>32</v>
      </c>
      <c r="J66" s="135">
        <v>91353</v>
      </c>
      <c r="L66" s="146"/>
      <c r="M66" s="146"/>
      <c r="N66" s="146" t="s">
        <v>21</v>
      </c>
      <c r="O66" s="147">
        <v>1268</v>
      </c>
      <c r="V66" s="142"/>
    </row>
    <row r="67" spans="2:22" hidden="1" x14ac:dyDescent="0.25">
      <c r="B67" s="110" t="s">
        <v>16</v>
      </c>
      <c r="C67" s="92">
        <v>3176</v>
      </c>
      <c r="I67" s="106" t="s">
        <v>80</v>
      </c>
      <c r="J67" s="136">
        <v>85420</v>
      </c>
      <c r="L67" s="146"/>
      <c r="M67" s="146"/>
      <c r="N67" s="146" t="s">
        <v>59</v>
      </c>
      <c r="O67" s="133">
        <v>986</v>
      </c>
    </row>
    <row r="68" spans="2:22" hidden="1" x14ac:dyDescent="0.25">
      <c r="B68" s="110" t="s">
        <v>17</v>
      </c>
      <c r="C68" s="92">
        <v>3126</v>
      </c>
      <c r="I68" s="106" t="s">
        <v>173</v>
      </c>
      <c r="J68" s="143">
        <v>76693</v>
      </c>
      <c r="L68" s="146"/>
      <c r="M68" s="146"/>
      <c r="N68" s="146" t="s">
        <v>64</v>
      </c>
      <c r="O68" s="92">
        <v>964</v>
      </c>
    </row>
    <row r="69" spans="2:22" hidden="1" x14ac:dyDescent="0.25">
      <c r="B69" s="110" t="s">
        <v>161</v>
      </c>
      <c r="C69" s="92">
        <v>3038</v>
      </c>
      <c r="L69" s="146"/>
      <c r="M69" s="146"/>
      <c r="N69" s="146" t="s">
        <v>129</v>
      </c>
      <c r="O69" s="92">
        <v>886</v>
      </c>
    </row>
    <row r="70" spans="2:22" hidden="1" x14ac:dyDescent="0.25">
      <c r="B70" s="110" t="s">
        <v>21</v>
      </c>
      <c r="C70" s="147">
        <v>3031</v>
      </c>
      <c r="J70" s="146"/>
      <c r="K70" s="146"/>
      <c r="L70" s="146"/>
      <c r="M70" s="146"/>
      <c r="N70" s="146" t="s">
        <v>133</v>
      </c>
      <c r="O70" s="92">
        <v>842</v>
      </c>
    </row>
    <row r="71" spans="2:22" hidden="1" x14ac:dyDescent="0.25">
      <c r="B71" s="110" t="s">
        <v>158</v>
      </c>
      <c r="C71" s="92">
        <v>2629</v>
      </c>
      <c r="J71" s="146"/>
      <c r="K71" s="146"/>
      <c r="L71" s="146"/>
      <c r="M71" s="146"/>
      <c r="N71" s="146" t="s">
        <v>153</v>
      </c>
      <c r="O71" s="92">
        <v>801</v>
      </c>
      <c r="U71" s="27"/>
      <c r="V71" s="27"/>
    </row>
    <row r="72" spans="2:22" hidden="1" x14ac:dyDescent="0.25">
      <c r="B72" s="110" t="s">
        <v>116</v>
      </c>
      <c r="C72" s="136">
        <v>2614</v>
      </c>
      <c r="J72" s="146"/>
      <c r="K72" s="146"/>
      <c r="L72" s="146"/>
      <c r="M72" s="146"/>
      <c r="N72" s="146" t="s">
        <v>62</v>
      </c>
      <c r="O72" s="92">
        <v>760</v>
      </c>
      <c r="U72" s="27"/>
      <c r="V72" s="27"/>
    </row>
    <row r="73" spans="2:22" hidden="1" x14ac:dyDescent="0.25">
      <c r="B73" s="110" t="s">
        <v>25</v>
      </c>
      <c r="C73" s="92">
        <v>2583</v>
      </c>
      <c r="J73" s="146"/>
      <c r="K73" s="146"/>
      <c r="L73" s="146"/>
      <c r="M73" s="146"/>
      <c r="N73" s="146" t="s">
        <v>124</v>
      </c>
      <c r="O73" s="92">
        <v>757</v>
      </c>
      <c r="U73" s="27"/>
      <c r="V73" s="27"/>
    </row>
    <row r="74" spans="2:22" hidden="1" x14ac:dyDescent="0.25">
      <c r="B74" s="110" t="s">
        <v>30</v>
      </c>
      <c r="C74" s="92">
        <v>2395</v>
      </c>
      <c r="J74" s="146"/>
      <c r="K74" s="146"/>
      <c r="L74" s="146"/>
      <c r="M74" s="146"/>
      <c r="N74" s="146" t="s">
        <v>145</v>
      </c>
      <c r="O74" s="92">
        <v>683</v>
      </c>
      <c r="U74" s="27"/>
      <c r="V74" s="27"/>
    </row>
    <row r="75" spans="2:22" hidden="1" x14ac:dyDescent="0.25">
      <c r="B75" s="110" t="s">
        <v>51</v>
      </c>
      <c r="C75" s="92">
        <v>2314</v>
      </c>
      <c r="J75" s="146"/>
      <c r="K75" s="146"/>
      <c r="L75" s="146"/>
      <c r="M75" s="146"/>
      <c r="N75" s="146" t="s">
        <v>22</v>
      </c>
      <c r="O75" s="92">
        <v>660</v>
      </c>
      <c r="U75" s="27"/>
      <c r="V75" s="27"/>
    </row>
    <row r="76" spans="2:22" hidden="1" x14ac:dyDescent="0.25">
      <c r="B76" s="110" t="s">
        <v>91</v>
      </c>
      <c r="C76" s="92">
        <v>2053</v>
      </c>
      <c r="J76" s="146"/>
      <c r="K76" s="146"/>
      <c r="L76" s="146"/>
      <c r="M76" s="146"/>
      <c r="N76" s="146" t="s">
        <v>27</v>
      </c>
      <c r="O76" s="92">
        <v>624</v>
      </c>
      <c r="U76" s="27"/>
      <c r="V76" s="27"/>
    </row>
    <row r="77" spans="2:22" hidden="1" x14ac:dyDescent="0.25">
      <c r="B77" s="110" t="s">
        <v>29</v>
      </c>
      <c r="C77" s="133">
        <v>1998</v>
      </c>
      <c r="J77" s="146"/>
      <c r="K77" s="146"/>
      <c r="L77" s="146"/>
      <c r="M77" s="146"/>
      <c r="N77" s="146" t="s">
        <v>92</v>
      </c>
      <c r="O77" s="92">
        <v>614</v>
      </c>
      <c r="U77" s="27"/>
      <c r="V77" s="27"/>
    </row>
    <row r="78" spans="2:22" hidden="1" x14ac:dyDescent="0.25">
      <c r="B78" s="110" t="s">
        <v>129</v>
      </c>
      <c r="C78" s="92">
        <v>1765</v>
      </c>
      <c r="J78" s="146"/>
      <c r="K78" s="146"/>
      <c r="L78" s="146"/>
      <c r="M78" s="146"/>
      <c r="N78" s="146" t="s">
        <v>47</v>
      </c>
      <c r="O78" s="92">
        <v>584</v>
      </c>
      <c r="U78" s="27"/>
      <c r="V78" s="27"/>
    </row>
    <row r="79" spans="2:22" hidden="1" x14ac:dyDescent="0.25">
      <c r="B79" s="110" t="s">
        <v>124</v>
      </c>
      <c r="C79" s="92">
        <v>1629</v>
      </c>
      <c r="J79" s="146"/>
      <c r="K79" s="146"/>
      <c r="L79" s="146"/>
      <c r="M79" s="146"/>
      <c r="N79" s="146" t="s">
        <v>51</v>
      </c>
      <c r="O79" s="92">
        <v>450</v>
      </c>
      <c r="U79" s="27"/>
      <c r="V79" s="27"/>
    </row>
    <row r="80" spans="2:22" hidden="1" x14ac:dyDescent="0.25">
      <c r="B80" s="110" t="s">
        <v>55</v>
      </c>
      <c r="C80" s="92">
        <v>1497</v>
      </c>
      <c r="J80" s="146"/>
      <c r="K80" s="146"/>
      <c r="L80" s="146"/>
      <c r="M80" s="146"/>
      <c r="N80" s="146" t="s">
        <v>135</v>
      </c>
      <c r="O80" s="92">
        <v>433</v>
      </c>
      <c r="U80" s="27"/>
      <c r="V80" s="27"/>
    </row>
    <row r="81" spans="2:22" hidden="1" x14ac:dyDescent="0.25">
      <c r="B81" s="110" t="s">
        <v>64</v>
      </c>
      <c r="C81" s="92">
        <v>1432</v>
      </c>
      <c r="J81" s="146"/>
      <c r="K81" s="146"/>
      <c r="L81" s="146"/>
      <c r="M81" s="146"/>
      <c r="N81" s="146" t="s">
        <v>165</v>
      </c>
      <c r="O81" s="92">
        <v>428</v>
      </c>
      <c r="U81"/>
      <c r="V81"/>
    </row>
    <row r="82" spans="2:22" hidden="1" x14ac:dyDescent="0.25">
      <c r="B82" s="110" t="s">
        <v>47</v>
      </c>
      <c r="C82" s="92">
        <v>1213</v>
      </c>
      <c r="J82" s="146"/>
      <c r="K82" s="146"/>
      <c r="L82" s="146"/>
      <c r="M82" s="146"/>
      <c r="N82" s="146" t="s">
        <v>90</v>
      </c>
      <c r="O82" s="92">
        <v>398</v>
      </c>
      <c r="U82"/>
      <c r="V82"/>
    </row>
    <row r="83" spans="2:22" hidden="1" x14ac:dyDescent="0.25">
      <c r="B83" s="110" t="s">
        <v>111</v>
      </c>
      <c r="C83" s="92">
        <v>1088</v>
      </c>
      <c r="J83" s="146"/>
      <c r="K83" s="146"/>
      <c r="L83" s="146"/>
      <c r="M83" s="146"/>
      <c r="N83" s="146" t="s">
        <v>111</v>
      </c>
      <c r="O83" s="92">
        <v>391</v>
      </c>
      <c r="U83"/>
      <c r="V83"/>
    </row>
    <row r="84" spans="2:22" hidden="1" x14ac:dyDescent="0.25">
      <c r="B84" s="110" t="s">
        <v>22</v>
      </c>
      <c r="C84" s="92">
        <v>994</v>
      </c>
      <c r="J84" s="146"/>
      <c r="K84" s="146"/>
      <c r="L84" s="146"/>
      <c r="M84" s="146"/>
      <c r="N84" s="146" t="s">
        <v>91</v>
      </c>
      <c r="O84" s="92">
        <v>378</v>
      </c>
      <c r="U84"/>
      <c r="V84"/>
    </row>
    <row r="85" spans="2:22" hidden="1" x14ac:dyDescent="0.25">
      <c r="B85" s="110" t="s">
        <v>74</v>
      </c>
      <c r="C85" s="92">
        <v>930</v>
      </c>
      <c r="J85" s="146"/>
      <c r="K85" s="146"/>
      <c r="L85" s="146"/>
      <c r="M85" s="146"/>
      <c r="N85" s="146" t="s">
        <v>30</v>
      </c>
      <c r="O85" s="92">
        <v>372</v>
      </c>
      <c r="U85"/>
      <c r="V85"/>
    </row>
    <row r="86" spans="2:22" hidden="1" x14ac:dyDescent="0.25">
      <c r="B86" s="110" t="s">
        <v>145</v>
      </c>
      <c r="C86" s="92">
        <v>894</v>
      </c>
      <c r="J86" s="146"/>
      <c r="K86" s="146"/>
      <c r="L86" s="146"/>
      <c r="M86" s="146"/>
      <c r="N86" s="146" t="s">
        <v>25</v>
      </c>
      <c r="O86" s="92">
        <v>372</v>
      </c>
    </row>
    <row r="87" spans="2:22" hidden="1" x14ac:dyDescent="0.25">
      <c r="B87" s="110" t="s">
        <v>62</v>
      </c>
      <c r="C87" s="92">
        <v>735</v>
      </c>
      <c r="J87" s="146"/>
      <c r="K87" s="146"/>
      <c r="L87" s="146"/>
      <c r="M87" s="146"/>
      <c r="N87" s="146" t="s">
        <v>16</v>
      </c>
      <c r="O87" s="92">
        <v>329</v>
      </c>
    </row>
    <row r="88" spans="2:22" hidden="1" x14ac:dyDescent="0.25">
      <c r="B88" s="110" t="s">
        <v>84</v>
      </c>
      <c r="C88" s="92">
        <v>610</v>
      </c>
      <c r="J88" s="146"/>
      <c r="K88" s="146"/>
      <c r="L88" s="146"/>
      <c r="M88" s="146"/>
      <c r="N88" s="146" t="s">
        <v>171</v>
      </c>
      <c r="O88" s="92">
        <v>327</v>
      </c>
    </row>
    <row r="89" spans="2:22" hidden="1" x14ac:dyDescent="0.25">
      <c r="B89" s="110" t="s">
        <v>135</v>
      </c>
      <c r="C89" s="92">
        <v>589</v>
      </c>
      <c r="J89" s="146"/>
      <c r="K89" s="146"/>
      <c r="L89" s="146"/>
      <c r="M89" s="146"/>
      <c r="N89" s="146" t="s">
        <v>26</v>
      </c>
      <c r="O89" s="132">
        <v>323</v>
      </c>
    </row>
    <row r="90" spans="2:22" hidden="1" x14ac:dyDescent="0.25">
      <c r="B90" s="110" t="s">
        <v>27</v>
      </c>
      <c r="C90" s="92">
        <v>585</v>
      </c>
      <c r="J90" s="146"/>
      <c r="K90" s="146"/>
      <c r="L90" s="146"/>
      <c r="M90" s="146"/>
      <c r="N90" s="146" t="s">
        <v>54</v>
      </c>
      <c r="O90" s="132">
        <v>313</v>
      </c>
    </row>
    <row r="91" spans="2:22" hidden="1" x14ac:dyDescent="0.25">
      <c r="B91" s="110" t="s">
        <v>95</v>
      </c>
      <c r="C91" s="92">
        <v>541</v>
      </c>
      <c r="J91" s="146"/>
      <c r="K91" s="146"/>
      <c r="L91" s="146"/>
      <c r="M91" s="146"/>
      <c r="N91" s="146" t="s">
        <v>147</v>
      </c>
      <c r="O91" s="92">
        <v>310</v>
      </c>
    </row>
    <row r="92" spans="2:22" hidden="1" x14ac:dyDescent="0.25">
      <c r="B92" s="110" t="s">
        <v>147</v>
      </c>
      <c r="C92" s="92">
        <v>536</v>
      </c>
      <c r="J92" s="146"/>
      <c r="K92" s="146"/>
      <c r="L92" s="146"/>
      <c r="M92" s="146"/>
      <c r="N92" s="146" t="s">
        <v>100</v>
      </c>
      <c r="O92" s="92">
        <v>298</v>
      </c>
    </row>
    <row r="93" spans="2:22" hidden="1" x14ac:dyDescent="0.25">
      <c r="B93" s="110" t="s">
        <v>92</v>
      </c>
      <c r="C93" s="92">
        <v>501</v>
      </c>
      <c r="J93" s="146"/>
      <c r="K93" s="146"/>
      <c r="L93" s="146"/>
      <c r="M93" s="146"/>
      <c r="N93" s="146" t="s">
        <v>17</v>
      </c>
      <c r="O93" s="92">
        <v>292</v>
      </c>
    </row>
    <row r="94" spans="2:22" hidden="1" x14ac:dyDescent="0.25">
      <c r="B94" s="110" t="s">
        <v>18</v>
      </c>
      <c r="C94" s="92">
        <v>430</v>
      </c>
      <c r="J94" s="146"/>
      <c r="K94" s="146"/>
      <c r="L94" s="146"/>
      <c r="M94" s="146"/>
      <c r="N94" s="146" t="s">
        <v>85</v>
      </c>
      <c r="O94" s="92">
        <v>283</v>
      </c>
    </row>
    <row r="95" spans="2:22" hidden="1" x14ac:dyDescent="0.25">
      <c r="B95" s="110" t="s">
        <v>171</v>
      </c>
      <c r="C95" s="92">
        <v>424</v>
      </c>
      <c r="J95" s="146"/>
      <c r="K95" s="146"/>
      <c r="L95" s="146"/>
      <c r="M95" s="146"/>
      <c r="N95" s="146" t="s">
        <v>170</v>
      </c>
      <c r="O95" s="92">
        <v>270</v>
      </c>
    </row>
    <row r="96" spans="2:22" hidden="1" x14ac:dyDescent="0.25">
      <c r="B96" s="110" t="s">
        <v>120</v>
      </c>
      <c r="C96" s="92">
        <v>424</v>
      </c>
      <c r="J96" s="146"/>
      <c r="K96" s="146"/>
      <c r="L96" s="146"/>
      <c r="M96" s="146"/>
      <c r="N96" s="146" t="s">
        <v>161</v>
      </c>
      <c r="O96" s="92">
        <v>269</v>
      </c>
    </row>
    <row r="97" spans="2:15" hidden="1" x14ac:dyDescent="0.25">
      <c r="B97" s="110" t="s">
        <v>165</v>
      </c>
      <c r="C97" s="92">
        <v>421</v>
      </c>
      <c r="J97" s="146"/>
      <c r="K97" s="146"/>
      <c r="L97" s="146"/>
      <c r="M97" s="146"/>
      <c r="N97" s="146" t="s">
        <v>94</v>
      </c>
      <c r="O97" s="131">
        <v>264</v>
      </c>
    </row>
    <row r="98" spans="2:15" hidden="1" x14ac:dyDescent="0.25">
      <c r="B98" s="110" t="s">
        <v>137</v>
      </c>
      <c r="C98" s="92">
        <v>408</v>
      </c>
      <c r="J98" s="146"/>
      <c r="K98" s="146"/>
      <c r="L98" s="146"/>
      <c r="M98" s="146"/>
      <c r="N98" s="146" t="s">
        <v>167</v>
      </c>
      <c r="O98" s="92">
        <v>205</v>
      </c>
    </row>
    <row r="99" spans="2:15" hidden="1" x14ac:dyDescent="0.25">
      <c r="B99" s="110" t="s">
        <v>63</v>
      </c>
      <c r="C99" s="92">
        <v>342</v>
      </c>
      <c r="J99" s="146"/>
      <c r="K99" s="146"/>
      <c r="L99" s="146"/>
      <c r="M99" s="146"/>
      <c r="N99" s="146" t="s">
        <v>118</v>
      </c>
      <c r="O99" s="92">
        <v>193</v>
      </c>
    </row>
    <row r="100" spans="2:15" hidden="1" x14ac:dyDescent="0.25">
      <c r="B100" s="110" t="s">
        <v>170</v>
      </c>
      <c r="C100" s="92">
        <v>326</v>
      </c>
      <c r="J100" s="146"/>
      <c r="K100" s="146"/>
      <c r="L100" s="146"/>
      <c r="M100" s="146"/>
      <c r="N100" s="146" t="s">
        <v>63</v>
      </c>
      <c r="O100" s="92">
        <v>186</v>
      </c>
    </row>
    <row r="101" spans="2:15" hidden="1" x14ac:dyDescent="0.25">
      <c r="B101" s="110" t="s">
        <v>153</v>
      </c>
      <c r="C101" s="92">
        <v>325</v>
      </c>
      <c r="J101" s="146"/>
      <c r="K101" s="146"/>
      <c r="L101" s="146"/>
      <c r="M101" s="146"/>
      <c r="N101" s="146" t="s">
        <v>78</v>
      </c>
      <c r="O101" s="92">
        <v>182</v>
      </c>
    </row>
    <row r="102" spans="2:15" hidden="1" x14ac:dyDescent="0.25">
      <c r="B102" s="110" t="s">
        <v>125</v>
      </c>
      <c r="C102" s="92">
        <v>313</v>
      </c>
      <c r="J102" s="146"/>
      <c r="K102" s="146"/>
      <c r="L102" s="146"/>
      <c r="M102" s="146"/>
      <c r="N102" s="146" t="s">
        <v>84</v>
      </c>
      <c r="O102" s="92">
        <v>166</v>
      </c>
    </row>
    <row r="103" spans="2:15" hidden="1" x14ac:dyDescent="0.25">
      <c r="B103" s="110" t="s">
        <v>85</v>
      </c>
      <c r="C103" s="92">
        <v>282</v>
      </c>
      <c r="J103" s="146"/>
      <c r="K103" s="146"/>
      <c r="L103" s="146"/>
      <c r="M103" s="146"/>
      <c r="N103" s="146" t="s">
        <v>103</v>
      </c>
      <c r="O103" s="92">
        <v>144</v>
      </c>
    </row>
    <row r="104" spans="2:15" hidden="1" x14ac:dyDescent="0.25">
      <c r="B104" s="110" t="s">
        <v>118</v>
      </c>
      <c r="C104" s="92">
        <v>241</v>
      </c>
      <c r="J104" s="146"/>
      <c r="K104" s="146"/>
      <c r="L104" s="146"/>
      <c r="M104" s="146"/>
      <c r="N104" s="146" t="s">
        <v>18</v>
      </c>
      <c r="O104" s="92">
        <v>130</v>
      </c>
    </row>
    <row r="105" spans="2:15" hidden="1" x14ac:dyDescent="0.25">
      <c r="B105" s="110" t="s">
        <v>99</v>
      </c>
      <c r="C105" s="130">
        <v>238</v>
      </c>
      <c r="J105" s="146"/>
      <c r="K105" s="146"/>
      <c r="L105" s="146"/>
      <c r="M105" s="146"/>
      <c r="N105" s="146" t="s">
        <v>144</v>
      </c>
      <c r="O105" s="92">
        <v>112</v>
      </c>
    </row>
    <row r="106" spans="2:15" hidden="1" x14ac:dyDescent="0.25">
      <c r="B106" s="110" t="s">
        <v>73</v>
      </c>
      <c r="C106" s="92">
        <v>234</v>
      </c>
      <c r="J106" s="146"/>
      <c r="K106" s="146"/>
      <c r="L106" s="146"/>
      <c r="M106" s="146"/>
      <c r="N106" s="146" t="s">
        <v>125</v>
      </c>
      <c r="O106" s="92">
        <v>107</v>
      </c>
    </row>
    <row r="107" spans="2:15" hidden="1" x14ac:dyDescent="0.25">
      <c r="B107" s="110" t="s">
        <v>100</v>
      </c>
      <c r="C107" s="92">
        <v>220</v>
      </c>
      <c r="J107" s="146"/>
      <c r="K107" s="146"/>
      <c r="L107" s="146"/>
      <c r="M107" s="146"/>
      <c r="N107" s="146" t="s">
        <v>172</v>
      </c>
      <c r="O107" s="92">
        <v>105</v>
      </c>
    </row>
    <row r="108" spans="2:15" hidden="1" x14ac:dyDescent="0.25">
      <c r="B108" s="110" t="s">
        <v>78</v>
      </c>
      <c r="C108" s="92">
        <v>208</v>
      </c>
      <c r="J108" s="146"/>
      <c r="K108" s="146"/>
      <c r="L108" s="146"/>
      <c r="M108" s="146"/>
      <c r="N108" s="146" t="s">
        <v>120</v>
      </c>
      <c r="O108" s="92">
        <v>100</v>
      </c>
    </row>
    <row r="109" spans="2:15" hidden="1" x14ac:dyDescent="0.25">
      <c r="B109" s="110" t="s">
        <v>167</v>
      </c>
      <c r="C109" s="92">
        <v>198</v>
      </c>
      <c r="J109" s="146"/>
      <c r="K109" s="146"/>
      <c r="L109" s="146"/>
      <c r="M109" s="146"/>
      <c r="N109" s="146" t="s">
        <v>44</v>
      </c>
      <c r="O109" s="92">
        <v>97</v>
      </c>
    </row>
    <row r="110" spans="2:15" hidden="1" x14ac:dyDescent="0.25">
      <c r="B110" s="110" t="s">
        <v>36</v>
      </c>
      <c r="C110" s="92">
        <v>164</v>
      </c>
      <c r="J110" s="146"/>
      <c r="K110" s="146"/>
      <c r="L110" s="146"/>
      <c r="M110" s="146"/>
      <c r="N110" s="146" t="s">
        <v>164</v>
      </c>
      <c r="O110" s="92">
        <v>91</v>
      </c>
    </row>
    <row r="111" spans="2:15" hidden="1" x14ac:dyDescent="0.25">
      <c r="B111" s="110" t="s">
        <v>104</v>
      </c>
      <c r="C111" s="92">
        <v>163</v>
      </c>
      <c r="J111" s="146"/>
      <c r="K111" s="146"/>
      <c r="L111" s="146"/>
      <c r="M111" s="146"/>
      <c r="N111" s="146" t="s">
        <v>74</v>
      </c>
      <c r="O111" s="92">
        <v>90</v>
      </c>
    </row>
    <row r="112" spans="2:15" hidden="1" x14ac:dyDescent="0.25">
      <c r="B112" s="110" t="s">
        <v>90</v>
      </c>
      <c r="C112" s="92">
        <v>162</v>
      </c>
      <c r="J112" s="146"/>
      <c r="K112" s="146"/>
      <c r="L112" s="146"/>
      <c r="M112" s="146"/>
      <c r="N112" s="146" t="s">
        <v>73</v>
      </c>
      <c r="O112" s="92">
        <v>90</v>
      </c>
    </row>
    <row r="113" spans="2:15" hidden="1" x14ac:dyDescent="0.25">
      <c r="B113" s="110" t="s">
        <v>75</v>
      </c>
      <c r="C113" s="92">
        <v>153</v>
      </c>
      <c r="J113" s="146"/>
      <c r="K113" s="146"/>
      <c r="L113" s="146"/>
      <c r="M113" s="146"/>
      <c r="N113" s="146" t="s">
        <v>138</v>
      </c>
      <c r="O113" s="92">
        <v>89</v>
      </c>
    </row>
    <row r="114" spans="2:15" hidden="1" x14ac:dyDescent="0.25">
      <c r="B114" s="110" t="s">
        <v>144</v>
      </c>
      <c r="C114" s="92">
        <v>141</v>
      </c>
      <c r="J114" s="146"/>
      <c r="K114" s="146"/>
      <c r="L114" s="146"/>
      <c r="M114" s="146"/>
      <c r="N114" s="146" t="s">
        <v>158</v>
      </c>
      <c r="O114" s="92">
        <v>86</v>
      </c>
    </row>
    <row r="115" spans="2:15" hidden="1" x14ac:dyDescent="0.25">
      <c r="B115" s="110" t="s">
        <v>49</v>
      </c>
      <c r="C115" s="92">
        <v>123</v>
      </c>
      <c r="J115" s="146"/>
      <c r="K115" s="146"/>
      <c r="L115" s="146"/>
      <c r="M115" s="146"/>
      <c r="N115" s="146" t="s">
        <v>76</v>
      </c>
      <c r="O115" s="92">
        <v>78</v>
      </c>
    </row>
    <row r="116" spans="2:15" hidden="1" x14ac:dyDescent="0.25">
      <c r="B116" s="110" t="s">
        <v>169</v>
      </c>
      <c r="C116" s="92">
        <v>105</v>
      </c>
      <c r="J116" s="146"/>
      <c r="K116" s="146"/>
      <c r="L116" s="146"/>
      <c r="M116" s="146"/>
      <c r="N116" s="146" t="s">
        <v>106</v>
      </c>
      <c r="O116" s="92">
        <v>73</v>
      </c>
    </row>
    <row r="117" spans="2:15" hidden="1" x14ac:dyDescent="0.25">
      <c r="B117" s="110" t="s">
        <v>128</v>
      </c>
      <c r="C117" s="92">
        <v>94</v>
      </c>
      <c r="J117" s="146"/>
      <c r="K117" s="146"/>
      <c r="L117" s="146"/>
      <c r="M117" s="146"/>
      <c r="N117" s="146" t="s">
        <v>108</v>
      </c>
      <c r="O117" s="92">
        <v>63</v>
      </c>
    </row>
    <row r="118" spans="2:15" hidden="1" x14ac:dyDescent="0.25">
      <c r="B118" s="110" t="s">
        <v>77</v>
      </c>
      <c r="C118" s="92">
        <v>92</v>
      </c>
      <c r="J118" s="146"/>
      <c r="K118" s="146"/>
      <c r="L118" s="146"/>
      <c r="M118" s="146"/>
      <c r="N118" s="146" t="s">
        <v>33</v>
      </c>
      <c r="O118" s="92">
        <v>62</v>
      </c>
    </row>
    <row r="119" spans="2:15" hidden="1" x14ac:dyDescent="0.25">
      <c r="B119" s="110" t="s">
        <v>133</v>
      </c>
      <c r="C119" s="92">
        <v>84</v>
      </c>
      <c r="J119" s="146"/>
      <c r="K119" s="146"/>
      <c r="L119" s="146"/>
      <c r="M119" s="146"/>
      <c r="N119" s="146" t="s">
        <v>42</v>
      </c>
      <c r="O119" s="92">
        <v>57</v>
      </c>
    </row>
    <row r="120" spans="2:15" hidden="1" x14ac:dyDescent="0.25">
      <c r="B120" s="110" t="s">
        <v>123</v>
      </c>
      <c r="C120" s="92">
        <v>72</v>
      </c>
      <c r="J120" s="146"/>
      <c r="K120" s="146"/>
      <c r="L120" s="146"/>
      <c r="M120" s="146"/>
      <c r="N120" s="146" t="s">
        <v>75</v>
      </c>
      <c r="O120" s="92">
        <v>56</v>
      </c>
    </row>
    <row r="121" spans="2:15" hidden="1" x14ac:dyDescent="0.25">
      <c r="B121" s="110" t="s">
        <v>136</v>
      </c>
      <c r="C121" s="92">
        <v>66</v>
      </c>
      <c r="J121" s="146"/>
      <c r="K121" s="146"/>
      <c r="L121" s="146"/>
      <c r="M121" s="146"/>
      <c r="N121" s="146" t="s">
        <v>137</v>
      </c>
      <c r="O121" s="92">
        <v>54</v>
      </c>
    </row>
    <row r="122" spans="2:15" hidden="1" x14ac:dyDescent="0.25">
      <c r="B122" s="110" t="s">
        <v>93</v>
      </c>
      <c r="C122" s="92">
        <v>51</v>
      </c>
      <c r="J122" s="146"/>
      <c r="K122" s="146"/>
      <c r="L122" s="146"/>
      <c r="M122" s="146"/>
      <c r="N122" s="146" t="s">
        <v>157</v>
      </c>
      <c r="O122" s="92">
        <v>52</v>
      </c>
    </row>
    <row r="123" spans="2:15" hidden="1" x14ac:dyDescent="0.25">
      <c r="B123" s="110" t="s">
        <v>134</v>
      </c>
      <c r="C123" s="92">
        <v>51</v>
      </c>
      <c r="J123" s="146"/>
      <c r="K123" s="146"/>
      <c r="L123" s="146"/>
      <c r="M123" s="146"/>
      <c r="N123" s="146" t="s">
        <v>55</v>
      </c>
      <c r="O123" s="92">
        <v>51</v>
      </c>
    </row>
    <row r="124" spans="2:15" hidden="1" x14ac:dyDescent="0.25">
      <c r="B124" s="110" t="s">
        <v>58</v>
      </c>
      <c r="C124" s="92">
        <v>48</v>
      </c>
      <c r="J124" s="146"/>
      <c r="K124" s="146"/>
      <c r="L124" s="146"/>
      <c r="M124" s="146"/>
      <c r="N124" s="146" t="s">
        <v>123</v>
      </c>
      <c r="O124" s="92">
        <v>47</v>
      </c>
    </row>
    <row r="125" spans="2:15" hidden="1" x14ac:dyDescent="0.25">
      <c r="B125" s="110" t="s">
        <v>114</v>
      </c>
      <c r="C125" s="92">
        <v>47</v>
      </c>
      <c r="J125" s="146"/>
      <c r="K125" s="146"/>
      <c r="L125" s="146"/>
      <c r="M125" s="146"/>
      <c r="N125" s="146" t="s">
        <v>35</v>
      </c>
      <c r="O125" s="92">
        <v>44</v>
      </c>
    </row>
    <row r="126" spans="2:15" hidden="1" x14ac:dyDescent="0.25">
      <c r="B126" s="110" t="s">
        <v>157</v>
      </c>
      <c r="C126" s="92">
        <v>42</v>
      </c>
      <c r="J126" s="146"/>
      <c r="K126" s="146"/>
      <c r="L126" s="146"/>
      <c r="M126" s="146"/>
      <c r="N126" s="146" t="s">
        <v>36</v>
      </c>
      <c r="O126" s="92">
        <v>42</v>
      </c>
    </row>
    <row r="127" spans="2:15" hidden="1" x14ac:dyDescent="0.25">
      <c r="B127" s="110" t="s">
        <v>172</v>
      </c>
      <c r="C127" s="92">
        <v>38</v>
      </c>
      <c r="J127" s="146"/>
      <c r="K127" s="146"/>
      <c r="L127" s="146"/>
      <c r="M127" s="146"/>
      <c r="N127" s="146" t="s">
        <v>95</v>
      </c>
      <c r="O127" s="92">
        <v>41</v>
      </c>
    </row>
    <row r="128" spans="2:15" hidden="1" x14ac:dyDescent="0.25">
      <c r="B128" s="110" t="s">
        <v>103</v>
      </c>
      <c r="C128" s="92">
        <v>33</v>
      </c>
      <c r="J128" s="146"/>
      <c r="K128" s="146"/>
      <c r="L128" s="146"/>
      <c r="M128" s="146"/>
      <c r="N128" s="146" t="s">
        <v>83</v>
      </c>
      <c r="O128" s="92">
        <v>40</v>
      </c>
    </row>
    <row r="129" spans="2:15" hidden="1" x14ac:dyDescent="0.25">
      <c r="B129" s="110" t="s">
        <v>83</v>
      </c>
      <c r="C129" s="92">
        <v>29</v>
      </c>
      <c r="J129" s="146"/>
      <c r="K129" s="146"/>
      <c r="L129" s="146"/>
      <c r="M129" s="146"/>
      <c r="N129" s="146" t="s">
        <v>136</v>
      </c>
      <c r="O129" s="92">
        <v>33</v>
      </c>
    </row>
    <row r="130" spans="2:15" hidden="1" x14ac:dyDescent="0.25">
      <c r="B130" s="110" t="s">
        <v>119</v>
      </c>
      <c r="C130" s="92">
        <v>27</v>
      </c>
      <c r="J130" s="146"/>
      <c r="K130" s="146"/>
      <c r="L130" s="146"/>
      <c r="M130" s="146"/>
      <c r="N130" s="146" t="s">
        <v>77</v>
      </c>
      <c r="O130" s="92">
        <v>28</v>
      </c>
    </row>
    <row r="131" spans="2:15" hidden="1" x14ac:dyDescent="0.25">
      <c r="B131" s="110" t="s">
        <v>154</v>
      </c>
      <c r="C131" s="92">
        <v>26</v>
      </c>
      <c r="J131" s="146"/>
      <c r="K131" s="146"/>
      <c r="L131" s="146"/>
      <c r="M131" s="146"/>
      <c r="N131" s="146" t="s">
        <v>139</v>
      </c>
      <c r="O131" s="92">
        <v>22</v>
      </c>
    </row>
    <row r="132" spans="2:15" hidden="1" x14ac:dyDescent="0.25">
      <c r="B132" s="110" t="s">
        <v>138</v>
      </c>
      <c r="C132" s="92">
        <v>26</v>
      </c>
      <c r="J132" s="146"/>
      <c r="K132" s="146"/>
      <c r="L132" s="146"/>
      <c r="M132" s="146"/>
      <c r="N132" s="146" t="s">
        <v>49</v>
      </c>
      <c r="O132" s="92">
        <v>20</v>
      </c>
    </row>
    <row r="133" spans="2:15" hidden="1" x14ac:dyDescent="0.25">
      <c r="B133" s="110" t="s">
        <v>46</v>
      </c>
      <c r="C133" s="92">
        <v>25</v>
      </c>
      <c r="J133" s="146"/>
      <c r="K133" s="146"/>
      <c r="L133" s="146"/>
      <c r="M133" s="146"/>
      <c r="N133" s="146" t="s">
        <v>40</v>
      </c>
      <c r="O133" s="92">
        <v>20</v>
      </c>
    </row>
    <row r="134" spans="2:15" hidden="1" x14ac:dyDescent="0.25">
      <c r="B134" s="110" t="s">
        <v>33</v>
      </c>
      <c r="C134" s="92">
        <v>21</v>
      </c>
      <c r="J134" s="146"/>
      <c r="K134" s="146"/>
      <c r="L134" s="146"/>
      <c r="M134" s="146"/>
      <c r="N134" s="146" t="s">
        <v>114</v>
      </c>
      <c r="O134" s="92">
        <v>19</v>
      </c>
    </row>
    <row r="135" spans="2:15" hidden="1" x14ac:dyDescent="0.25">
      <c r="B135" s="110" t="s">
        <v>164</v>
      </c>
      <c r="C135" s="92">
        <v>20</v>
      </c>
      <c r="J135" s="146"/>
      <c r="K135" s="146"/>
      <c r="L135" s="146"/>
      <c r="M135" s="146"/>
      <c r="N135" s="146" t="s">
        <v>152</v>
      </c>
      <c r="O135" s="92">
        <v>19</v>
      </c>
    </row>
    <row r="136" spans="2:15" hidden="1" x14ac:dyDescent="0.25">
      <c r="B136" s="110" t="s">
        <v>108</v>
      </c>
      <c r="C136" s="92">
        <v>20</v>
      </c>
      <c r="J136" s="146"/>
      <c r="K136" s="146"/>
      <c r="L136" s="146"/>
      <c r="M136" s="146"/>
      <c r="N136" s="146" t="s">
        <v>65</v>
      </c>
      <c r="O136" s="92">
        <v>16</v>
      </c>
    </row>
    <row r="137" spans="2:15" hidden="1" x14ac:dyDescent="0.25">
      <c r="B137" s="110" t="s">
        <v>142</v>
      </c>
      <c r="C137" s="92">
        <v>19</v>
      </c>
      <c r="J137" s="146"/>
      <c r="K137" s="146"/>
      <c r="L137" s="146"/>
      <c r="M137" s="146"/>
      <c r="N137" s="146" t="s">
        <v>87</v>
      </c>
      <c r="O137" s="92">
        <v>15</v>
      </c>
    </row>
    <row r="138" spans="2:15" hidden="1" x14ac:dyDescent="0.25">
      <c r="B138" s="110" t="s">
        <v>162</v>
      </c>
      <c r="C138" s="92">
        <v>18</v>
      </c>
      <c r="J138" s="146"/>
      <c r="K138" s="146"/>
      <c r="L138" s="146"/>
      <c r="M138" s="146"/>
      <c r="N138" s="146" t="s">
        <v>162</v>
      </c>
      <c r="O138" s="92">
        <v>15</v>
      </c>
    </row>
    <row r="139" spans="2:15" hidden="1" x14ac:dyDescent="0.25">
      <c r="B139" s="110" t="s">
        <v>65</v>
      </c>
      <c r="C139" s="92">
        <v>18</v>
      </c>
      <c r="J139" s="146"/>
      <c r="K139" s="146"/>
      <c r="L139" s="146"/>
      <c r="M139" s="146"/>
      <c r="N139" s="146" t="s">
        <v>142</v>
      </c>
      <c r="O139" s="92">
        <v>15</v>
      </c>
    </row>
    <row r="140" spans="2:15" hidden="1" x14ac:dyDescent="0.25">
      <c r="B140" s="110" t="s">
        <v>143</v>
      </c>
      <c r="C140" s="92">
        <v>17</v>
      </c>
      <c r="J140" s="146"/>
      <c r="K140" s="146"/>
      <c r="L140" s="146"/>
      <c r="M140" s="146"/>
      <c r="N140" s="146" t="s">
        <v>104</v>
      </c>
      <c r="O140" s="92">
        <v>14</v>
      </c>
    </row>
    <row r="141" spans="2:15" hidden="1" x14ac:dyDescent="0.25">
      <c r="B141" s="110" t="s">
        <v>57</v>
      </c>
      <c r="C141" s="92">
        <v>16</v>
      </c>
      <c r="J141" s="146"/>
      <c r="K141" s="146"/>
      <c r="L141" s="146"/>
      <c r="M141" s="146"/>
      <c r="N141" s="146" t="s">
        <v>134</v>
      </c>
      <c r="O141" s="92">
        <v>13</v>
      </c>
    </row>
    <row r="142" spans="2:15" hidden="1" x14ac:dyDescent="0.25">
      <c r="B142" s="110" t="s">
        <v>35</v>
      </c>
      <c r="C142" s="92">
        <v>13</v>
      </c>
      <c r="J142" s="146"/>
      <c r="K142" s="146"/>
      <c r="L142" s="146"/>
      <c r="M142" s="146"/>
      <c r="N142" s="146" t="s">
        <v>48</v>
      </c>
      <c r="O142" s="92">
        <v>12</v>
      </c>
    </row>
    <row r="143" spans="2:15" hidden="1" x14ac:dyDescent="0.25">
      <c r="B143" s="110" t="s">
        <v>76</v>
      </c>
      <c r="C143" s="92">
        <v>13</v>
      </c>
      <c r="J143" s="146"/>
      <c r="K143" s="146"/>
      <c r="L143" s="146"/>
      <c r="M143" s="146"/>
      <c r="N143" s="146" t="s">
        <v>57</v>
      </c>
      <c r="O143" s="92">
        <v>11</v>
      </c>
    </row>
    <row r="144" spans="2:15" hidden="1" x14ac:dyDescent="0.25">
      <c r="B144" s="110" t="s">
        <v>106</v>
      </c>
      <c r="C144" s="92">
        <v>13</v>
      </c>
      <c r="J144" s="146"/>
      <c r="K144" s="146"/>
      <c r="L144" s="146"/>
      <c r="M144" s="146"/>
      <c r="N144" s="146" t="s">
        <v>41</v>
      </c>
      <c r="O144" s="92">
        <v>10</v>
      </c>
    </row>
    <row r="145" spans="2:15" hidden="1" x14ac:dyDescent="0.25">
      <c r="B145" s="110" t="s">
        <v>87</v>
      </c>
      <c r="C145" s="92">
        <v>12</v>
      </c>
      <c r="J145" s="146"/>
      <c r="K145" s="146"/>
      <c r="L145" s="146"/>
      <c r="M145" s="146"/>
      <c r="N145" s="146" t="s">
        <v>160</v>
      </c>
      <c r="O145" s="92">
        <v>9</v>
      </c>
    </row>
    <row r="146" spans="2:15" hidden="1" x14ac:dyDescent="0.25">
      <c r="B146" s="110" t="s">
        <v>132</v>
      </c>
      <c r="C146" s="92">
        <v>10</v>
      </c>
      <c r="J146" s="146"/>
      <c r="K146" s="146"/>
      <c r="L146" s="146"/>
      <c r="M146" s="146"/>
      <c r="N146" s="146" t="s">
        <v>93</v>
      </c>
      <c r="O146" s="92">
        <v>9</v>
      </c>
    </row>
    <row r="147" spans="2:15" hidden="1" x14ac:dyDescent="0.25">
      <c r="B147" s="110" t="s">
        <v>42</v>
      </c>
      <c r="C147" s="92">
        <v>10</v>
      </c>
      <c r="J147" s="146"/>
      <c r="K147" s="146"/>
      <c r="L147" s="146"/>
      <c r="M147" s="146"/>
      <c r="N147" s="146" t="s">
        <v>46</v>
      </c>
      <c r="O147" s="92">
        <v>8</v>
      </c>
    </row>
    <row r="148" spans="2:15" hidden="1" x14ac:dyDescent="0.25">
      <c r="B148" s="110" t="s">
        <v>44</v>
      </c>
      <c r="C148" s="92">
        <v>9</v>
      </c>
      <c r="J148" s="146"/>
      <c r="K148" s="146"/>
      <c r="L148" s="146"/>
      <c r="M148" s="146"/>
      <c r="N148" s="146" t="s">
        <v>34</v>
      </c>
      <c r="O148" s="92">
        <v>7</v>
      </c>
    </row>
    <row r="149" spans="2:15" hidden="1" x14ac:dyDescent="0.25">
      <c r="B149" s="110" t="s">
        <v>67</v>
      </c>
      <c r="C149" s="92">
        <v>8</v>
      </c>
      <c r="J149" s="146"/>
      <c r="K149" s="146"/>
      <c r="L149" s="146"/>
      <c r="M149" s="146"/>
      <c r="N149" s="146" t="s">
        <v>132</v>
      </c>
      <c r="O149" s="92">
        <v>7</v>
      </c>
    </row>
    <row r="150" spans="2:15" hidden="1" x14ac:dyDescent="0.25">
      <c r="B150" s="110" t="s">
        <v>146</v>
      </c>
      <c r="C150" s="92">
        <v>6</v>
      </c>
      <c r="J150" s="146"/>
      <c r="K150" s="146"/>
      <c r="L150" s="146"/>
      <c r="M150" s="146"/>
      <c r="N150" s="146" t="s">
        <v>141</v>
      </c>
      <c r="O150" s="92">
        <v>6</v>
      </c>
    </row>
    <row r="151" spans="2:15" hidden="1" x14ac:dyDescent="0.25">
      <c r="B151" s="110" t="s">
        <v>107</v>
      </c>
      <c r="C151" s="92">
        <v>5</v>
      </c>
      <c r="J151" s="146"/>
      <c r="K151" s="146"/>
      <c r="L151" s="146"/>
      <c r="M151" s="146"/>
      <c r="N151" s="146" t="s">
        <v>163</v>
      </c>
      <c r="O151" s="92">
        <v>5</v>
      </c>
    </row>
    <row r="152" spans="2:15" hidden="1" x14ac:dyDescent="0.25">
      <c r="B152" s="110" t="s">
        <v>86</v>
      </c>
      <c r="C152" s="92">
        <v>5</v>
      </c>
      <c r="J152" s="146"/>
      <c r="K152" s="146"/>
      <c r="L152" s="146"/>
      <c r="M152" s="146"/>
      <c r="N152" s="146" t="s">
        <v>146</v>
      </c>
      <c r="O152" s="92">
        <v>5</v>
      </c>
    </row>
    <row r="153" spans="2:15" hidden="1" x14ac:dyDescent="0.25">
      <c r="B153" s="110" t="s">
        <v>40</v>
      </c>
      <c r="C153" s="92">
        <v>5</v>
      </c>
      <c r="J153" s="146"/>
      <c r="K153" s="146"/>
      <c r="L153" s="146"/>
      <c r="M153" s="146"/>
      <c r="N153" s="146" t="s">
        <v>70</v>
      </c>
      <c r="O153" s="92">
        <v>5</v>
      </c>
    </row>
    <row r="154" spans="2:15" hidden="1" x14ac:dyDescent="0.25">
      <c r="B154" s="110" t="s">
        <v>41</v>
      </c>
      <c r="C154" s="92">
        <v>5</v>
      </c>
      <c r="J154" s="146"/>
      <c r="K154" s="146"/>
      <c r="L154" s="146"/>
      <c r="M154" s="146"/>
      <c r="N154" s="146" t="s">
        <v>169</v>
      </c>
      <c r="O154" s="92">
        <v>4</v>
      </c>
    </row>
    <row r="155" spans="2:15" hidden="1" x14ac:dyDescent="0.25">
      <c r="B155" s="110" t="s">
        <v>109</v>
      </c>
      <c r="C155" s="92">
        <v>4</v>
      </c>
      <c r="J155" s="146"/>
      <c r="K155" s="146"/>
      <c r="L155" s="146"/>
      <c r="M155" s="146"/>
      <c r="N155" s="146" t="s">
        <v>107</v>
      </c>
      <c r="O155" s="92">
        <v>4</v>
      </c>
    </row>
    <row r="156" spans="2:15" hidden="1" x14ac:dyDescent="0.25">
      <c r="B156" s="110" t="s">
        <v>70</v>
      </c>
      <c r="C156" s="92">
        <v>4</v>
      </c>
      <c r="J156" s="146"/>
      <c r="K156" s="146"/>
      <c r="L156" s="146"/>
      <c r="M156" s="146"/>
      <c r="N156" s="146" t="s">
        <v>58</v>
      </c>
      <c r="O156" s="92">
        <v>4</v>
      </c>
    </row>
    <row r="157" spans="2:15" hidden="1" x14ac:dyDescent="0.25">
      <c r="B157" s="110" t="s">
        <v>139</v>
      </c>
      <c r="C157" s="92">
        <v>4</v>
      </c>
      <c r="J157" s="146"/>
      <c r="K157" s="146"/>
      <c r="L157" s="146"/>
      <c r="M157" s="146"/>
      <c r="N157" s="146" t="s">
        <v>43</v>
      </c>
      <c r="O157" s="92">
        <v>3</v>
      </c>
    </row>
    <row r="158" spans="2:15" hidden="1" x14ac:dyDescent="0.25">
      <c r="B158" s="110" t="s">
        <v>48</v>
      </c>
      <c r="C158" s="92">
        <v>3</v>
      </c>
      <c r="J158" s="146"/>
      <c r="K158" s="146"/>
      <c r="L158" s="146"/>
      <c r="M158" s="146"/>
      <c r="N158" s="146" t="s">
        <v>148</v>
      </c>
      <c r="O158" s="92">
        <v>3</v>
      </c>
    </row>
    <row r="159" spans="2:15" hidden="1" x14ac:dyDescent="0.25">
      <c r="B159" s="110" t="s">
        <v>168</v>
      </c>
      <c r="C159" s="92">
        <v>3</v>
      </c>
      <c r="J159" s="146"/>
      <c r="K159" s="146"/>
      <c r="L159" s="146"/>
      <c r="M159" s="146"/>
      <c r="N159" s="146" t="s">
        <v>166</v>
      </c>
      <c r="O159" s="92">
        <v>3</v>
      </c>
    </row>
    <row r="160" spans="2:15" hidden="1" x14ac:dyDescent="0.25">
      <c r="B160" s="110" t="s">
        <v>37</v>
      </c>
      <c r="C160" s="92">
        <v>3</v>
      </c>
      <c r="J160" s="146"/>
      <c r="K160" s="146"/>
      <c r="L160" s="146"/>
      <c r="M160" s="146"/>
      <c r="N160" s="146" t="s">
        <v>126</v>
      </c>
      <c r="O160" s="92">
        <v>3</v>
      </c>
    </row>
    <row r="161" spans="2:15" hidden="1" x14ac:dyDescent="0.25">
      <c r="B161" s="110" t="s">
        <v>148</v>
      </c>
      <c r="C161" s="92">
        <v>3</v>
      </c>
      <c r="J161" s="146"/>
      <c r="K161" s="146"/>
      <c r="L161" s="146"/>
      <c r="M161" s="146"/>
      <c r="N161" s="146" t="s">
        <v>128</v>
      </c>
      <c r="O161" s="92">
        <v>2</v>
      </c>
    </row>
    <row r="162" spans="2:15" hidden="1" x14ac:dyDescent="0.25">
      <c r="B162" s="110" t="s">
        <v>152</v>
      </c>
      <c r="C162" s="92">
        <v>3</v>
      </c>
      <c r="J162" s="146"/>
      <c r="K162" s="146"/>
      <c r="L162" s="146"/>
      <c r="M162" s="146"/>
      <c r="N162" s="146" t="s">
        <v>86</v>
      </c>
      <c r="O162" s="92">
        <v>2</v>
      </c>
    </row>
    <row r="163" spans="2:15" hidden="1" x14ac:dyDescent="0.25">
      <c r="B163" s="110" t="s">
        <v>43</v>
      </c>
      <c r="C163" s="92">
        <v>2</v>
      </c>
      <c r="J163" s="146"/>
      <c r="K163" s="146"/>
      <c r="L163" s="146"/>
      <c r="M163" s="146"/>
      <c r="N163" s="146" t="s">
        <v>168</v>
      </c>
      <c r="O163" s="92">
        <v>2</v>
      </c>
    </row>
    <row r="164" spans="2:15" hidden="1" x14ac:dyDescent="0.25">
      <c r="B164" s="110" t="s">
        <v>81</v>
      </c>
      <c r="C164" s="92">
        <v>2</v>
      </c>
      <c r="J164" s="146"/>
      <c r="K164" s="146"/>
      <c r="L164" s="146"/>
      <c r="M164" s="146"/>
      <c r="N164" s="146" t="s">
        <v>110</v>
      </c>
      <c r="O164" s="92">
        <v>2</v>
      </c>
    </row>
    <row r="165" spans="2:15" hidden="1" x14ac:dyDescent="0.25">
      <c r="B165" s="110" t="s">
        <v>141</v>
      </c>
      <c r="C165" s="92">
        <v>2</v>
      </c>
      <c r="J165" s="146"/>
      <c r="K165" s="146"/>
      <c r="L165" s="146"/>
      <c r="M165" s="146"/>
      <c r="N165" s="146" t="s">
        <v>53</v>
      </c>
      <c r="O165" s="92">
        <v>2</v>
      </c>
    </row>
    <row r="166" spans="2:15" hidden="1" x14ac:dyDescent="0.25">
      <c r="B166" s="110" t="s">
        <v>34</v>
      </c>
      <c r="C166" s="92">
        <v>2</v>
      </c>
      <c r="J166" s="146"/>
      <c r="K166" s="146"/>
      <c r="L166" s="146"/>
      <c r="M166" s="146"/>
      <c r="N166" s="146" t="s">
        <v>109</v>
      </c>
      <c r="O166" s="92">
        <v>2</v>
      </c>
    </row>
    <row r="167" spans="2:15" hidden="1" x14ac:dyDescent="0.25">
      <c r="B167" s="110" t="s">
        <v>166</v>
      </c>
      <c r="C167" s="92">
        <v>2</v>
      </c>
      <c r="J167" s="146"/>
      <c r="K167" s="146"/>
      <c r="L167" s="146"/>
      <c r="M167" s="146"/>
      <c r="N167" s="146" t="s">
        <v>79</v>
      </c>
      <c r="O167" s="92">
        <v>2</v>
      </c>
    </row>
    <row r="168" spans="2:15" hidden="1" x14ac:dyDescent="0.25">
      <c r="B168" s="110" t="s">
        <v>151</v>
      </c>
      <c r="C168" s="92">
        <v>2</v>
      </c>
      <c r="J168" s="146"/>
      <c r="K168" s="146"/>
      <c r="L168" s="146"/>
      <c r="M168" s="146"/>
      <c r="N168" s="146" t="s">
        <v>151</v>
      </c>
      <c r="O168" s="92">
        <v>1</v>
      </c>
    </row>
    <row r="169" spans="2:15" hidden="1" x14ac:dyDescent="0.25">
      <c r="B169" s="110" t="s">
        <v>126</v>
      </c>
      <c r="C169" s="92">
        <v>2</v>
      </c>
      <c r="J169" s="146"/>
      <c r="K169" s="146"/>
      <c r="L169" s="146"/>
      <c r="M169" s="146"/>
      <c r="N169" s="146" t="s">
        <v>113</v>
      </c>
      <c r="O169" s="92">
        <v>1</v>
      </c>
    </row>
    <row r="170" spans="2:15" hidden="1" x14ac:dyDescent="0.25">
      <c r="B170" s="110" t="s">
        <v>79</v>
      </c>
      <c r="C170" s="92">
        <v>2</v>
      </c>
      <c r="J170" s="146"/>
      <c r="K170" s="146"/>
      <c r="L170" s="146"/>
      <c r="M170" s="146"/>
      <c r="N170" s="146" t="s">
        <v>67</v>
      </c>
      <c r="O170" s="92">
        <v>1</v>
      </c>
    </row>
    <row r="171" spans="2:15" hidden="1" x14ac:dyDescent="0.25">
      <c r="B171" s="110" t="s">
        <v>110</v>
      </c>
      <c r="C171" s="92">
        <v>1</v>
      </c>
      <c r="J171" s="146"/>
      <c r="K171" s="146"/>
      <c r="L171" s="146"/>
      <c r="M171" s="146"/>
      <c r="N171" s="146" t="s">
        <v>81</v>
      </c>
      <c r="O171" s="92">
        <v>1</v>
      </c>
    </row>
    <row r="172" spans="2:15" hidden="1" x14ac:dyDescent="0.25">
      <c r="B172" s="110" t="s">
        <v>112</v>
      </c>
      <c r="C172" s="92">
        <v>1</v>
      </c>
      <c r="J172" s="146"/>
      <c r="K172" s="146"/>
      <c r="L172" s="146"/>
      <c r="M172" s="146"/>
      <c r="N172" s="146" t="s">
        <v>154</v>
      </c>
      <c r="O172" s="92">
        <v>1</v>
      </c>
    </row>
    <row r="173" spans="2:15" hidden="1" x14ac:dyDescent="0.25">
      <c r="B173" s="110" t="s">
        <v>113</v>
      </c>
      <c r="C173" s="92">
        <v>1</v>
      </c>
      <c r="J173" s="146"/>
      <c r="K173" s="146"/>
      <c r="L173" s="146"/>
      <c r="M173" s="146"/>
      <c r="N173" s="146" t="s">
        <v>96</v>
      </c>
      <c r="O173" s="92">
        <v>0.96</v>
      </c>
    </row>
    <row r="174" spans="2:15" hidden="1" x14ac:dyDescent="0.25">
      <c r="B174" s="110" t="s">
        <v>163</v>
      </c>
      <c r="C174" s="92">
        <v>1</v>
      </c>
      <c r="J174" s="146"/>
      <c r="K174" s="146"/>
      <c r="L174" s="146"/>
      <c r="M174" s="146"/>
      <c r="N174" s="146" t="s">
        <v>68</v>
      </c>
      <c r="O174" s="92">
        <v>0.92200000000000004</v>
      </c>
    </row>
    <row r="175" spans="2:15" hidden="1" x14ac:dyDescent="0.25">
      <c r="B175" s="110" t="s">
        <v>96</v>
      </c>
      <c r="C175" s="92">
        <v>0.87419999999999998</v>
      </c>
      <c r="J175" s="146"/>
      <c r="K175" s="146"/>
      <c r="L175" s="146"/>
      <c r="M175" s="146"/>
      <c r="N175" s="146" t="s">
        <v>117</v>
      </c>
      <c r="O175" s="92">
        <v>0.88959999999999995</v>
      </c>
    </row>
    <row r="176" spans="2:15" hidden="1" x14ac:dyDescent="0.25">
      <c r="B176" s="110" t="s">
        <v>53</v>
      </c>
      <c r="C176" s="92">
        <v>0.80920000000000003</v>
      </c>
      <c r="J176" s="146"/>
      <c r="K176" s="146"/>
      <c r="L176" s="146"/>
      <c r="M176" s="146"/>
      <c r="N176" s="146" t="s">
        <v>45</v>
      </c>
      <c r="O176" s="92">
        <v>0.64129999999999998</v>
      </c>
    </row>
    <row r="177" spans="2:15" hidden="1" x14ac:dyDescent="0.25">
      <c r="B177" s="110" t="s">
        <v>61</v>
      </c>
      <c r="C177" s="92">
        <v>0.76219999999999999</v>
      </c>
      <c r="J177" s="146"/>
      <c r="K177" s="146"/>
      <c r="L177" s="146"/>
      <c r="M177" s="146"/>
      <c r="N177" s="146" t="s">
        <v>119</v>
      </c>
      <c r="O177" s="92">
        <v>0.61260000000000003</v>
      </c>
    </row>
    <row r="178" spans="2:15" hidden="1" x14ac:dyDescent="0.25">
      <c r="B178" s="110" t="s">
        <v>140</v>
      </c>
      <c r="C178" s="92">
        <v>0.54649999999999999</v>
      </c>
      <c r="J178" s="146"/>
      <c r="K178" s="146"/>
      <c r="L178" s="146"/>
      <c r="M178" s="146"/>
      <c r="N178" s="146" t="s">
        <v>61</v>
      </c>
      <c r="O178" s="92">
        <v>0.5887</v>
      </c>
    </row>
    <row r="179" spans="2:15" hidden="1" x14ac:dyDescent="0.25">
      <c r="B179" s="110" t="s">
        <v>68</v>
      </c>
      <c r="C179" s="92">
        <v>0.4879</v>
      </c>
      <c r="J179" s="146"/>
      <c r="K179" s="146"/>
      <c r="L179" s="146"/>
      <c r="M179" s="146"/>
      <c r="N179" s="146" t="s">
        <v>140</v>
      </c>
      <c r="O179" s="92">
        <v>0.52280000000000004</v>
      </c>
    </row>
    <row r="180" spans="2:15" hidden="1" x14ac:dyDescent="0.25">
      <c r="B180" s="110" t="s">
        <v>117</v>
      </c>
      <c r="C180" s="92">
        <v>0.31130000000000002</v>
      </c>
      <c r="J180" s="146"/>
      <c r="K180" s="146"/>
      <c r="L180" s="146"/>
      <c r="M180" s="146"/>
      <c r="N180" s="146" t="s">
        <v>50</v>
      </c>
      <c r="O180" s="92">
        <v>0.48409999999999997</v>
      </c>
    </row>
    <row r="181" spans="2:15" hidden="1" x14ac:dyDescent="0.25">
      <c r="B181" s="110" t="s">
        <v>115</v>
      </c>
      <c r="C181" s="92">
        <v>0.25430000000000003</v>
      </c>
      <c r="J181" s="146"/>
      <c r="K181" s="146"/>
      <c r="L181" s="146"/>
      <c r="M181" s="146"/>
      <c r="N181" s="146" t="s">
        <v>122</v>
      </c>
      <c r="O181" s="92">
        <v>0.44</v>
      </c>
    </row>
    <row r="182" spans="2:15" hidden="1" x14ac:dyDescent="0.25">
      <c r="B182" s="110" t="s">
        <v>45</v>
      </c>
      <c r="C182" s="92">
        <v>0.23549999999999999</v>
      </c>
      <c r="J182" s="146"/>
      <c r="K182" s="146"/>
      <c r="L182" s="146"/>
      <c r="M182" s="146"/>
      <c r="N182" s="146" t="s">
        <v>149</v>
      </c>
      <c r="O182" s="92">
        <v>0.38940000000000002</v>
      </c>
    </row>
    <row r="183" spans="2:15" hidden="1" x14ac:dyDescent="0.25">
      <c r="B183" s="110" t="s">
        <v>156</v>
      </c>
      <c r="C183" s="92">
        <v>0.20599999999999999</v>
      </c>
      <c r="J183" s="146"/>
      <c r="K183" s="146"/>
      <c r="L183" s="146"/>
      <c r="M183" s="146"/>
      <c r="N183" s="146" t="s">
        <v>156</v>
      </c>
      <c r="O183" s="92">
        <v>0.33239999999999997</v>
      </c>
    </row>
    <row r="184" spans="2:15" hidden="1" x14ac:dyDescent="0.25">
      <c r="B184" s="110" t="s">
        <v>50</v>
      </c>
      <c r="C184" s="92">
        <v>0.16900000000000001</v>
      </c>
      <c r="J184" s="146"/>
      <c r="K184" s="146"/>
      <c r="L184" s="146"/>
      <c r="M184" s="146"/>
      <c r="N184" s="146" t="s">
        <v>102</v>
      </c>
      <c r="O184" s="92">
        <v>0.32300000000000001</v>
      </c>
    </row>
    <row r="185" spans="2:15" hidden="1" x14ac:dyDescent="0.25">
      <c r="B185" s="110" t="s">
        <v>122</v>
      </c>
      <c r="C185" s="92">
        <v>0.15970000000000001</v>
      </c>
      <c r="J185" s="146"/>
      <c r="K185" s="146"/>
      <c r="L185" s="146"/>
      <c r="M185" s="146"/>
      <c r="N185" s="146" t="s">
        <v>143</v>
      </c>
      <c r="O185" s="92">
        <v>0.31280000000000002</v>
      </c>
    </row>
    <row r="186" spans="2:15" hidden="1" x14ac:dyDescent="0.25">
      <c r="B186" s="110" t="s">
        <v>66</v>
      </c>
      <c r="C186" s="92">
        <v>0.15770000000000001</v>
      </c>
      <c r="J186" s="146"/>
      <c r="K186" s="146"/>
      <c r="L186" s="146"/>
      <c r="M186" s="146"/>
      <c r="N186" s="146" t="s">
        <v>155</v>
      </c>
      <c r="O186" s="92">
        <v>0.29360000000000003</v>
      </c>
    </row>
    <row r="187" spans="2:15" hidden="1" x14ac:dyDescent="0.25">
      <c r="B187" s="110" t="s">
        <v>102</v>
      </c>
      <c r="C187" s="92">
        <v>0.15129999999999999</v>
      </c>
      <c r="J187" s="146"/>
      <c r="K187" s="146"/>
      <c r="L187" s="146"/>
      <c r="M187" s="146"/>
      <c r="N187" s="146" t="s">
        <v>37</v>
      </c>
      <c r="O187" s="92">
        <v>0.28000000000000003</v>
      </c>
    </row>
    <row r="188" spans="2:15" hidden="1" x14ac:dyDescent="0.25">
      <c r="B188" s="110" t="s">
        <v>149</v>
      </c>
      <c r="C188" s="92">
        <v>0.12939999999999999</v>
      </c>
      <c r="J188" s="146"/>
      <c r="K188" s="146"/>
      <c r="L188" s="146"/>
      <c r="M188" s="146"/>
      <c r="N188" s="146" t="s">
        <v>159</v>
      </c>
      <c r="O188" s="92">
        <v>0.26079999999999998</v>
      </c>
    </row>
    <row r="189" spans="2:15" hidden="1" x14ac:dyDescent="0.25">
      <c r="B189" s="110" t="s">
        <v>155</v>
      </c>
      <c r="C189" s="92">
        <v>0.1157</v>
      </c>
      <c r="J189" s="146"/>
      <c r="K189" s="146"/>
      <c r="L189" s="146"/>
      <c r="M189" s="146"/>
      <c r="N189" s="146" t="s">
        <v>38</v>
      </c>
      <c r="O189" s="92">
        <v>0.25080000000000002</v>
      </c>
    </row>
    <row r="190" spans="2:15" hidden="1" x14ac:dyDescent="0.25">
      <c r="B190" s="110" t="s">
        <v>159</v>
      </c>
      <c r="C190" s="92">
        <v>0.1045</v>
      </c>
      <c r="J190" s="146"/>
      <c r="K190" s="146"/>
      <c r="L190" s="146"/>
      <c r="M190" s="146"/>
      <c r="N190" s="146" t="s">
        <v>105</v>
      </c>
      <c r="O190" s="92">
        <v>0.25009999999999999</v>
      </c>
    </row>
    <row r="191" spans="2:15" hidden="1" x14ac:dyDescent="0.25">
      <c r="B191" s="110" t="s">
        <v>89</v>
      </c>
      <c r="C191" s="92">
        <v>0.1017</v>
      </c>
      <c r="J191" s="146"/>
      <c r="K191" s="146"/>
      <c r="L191" s="146"/>
      <c r="M191" s="146"/>
      <c r="N191" s="146" t="s">
        <v>52</v>
      </c>
      <c r="O191" s="92">
        <v>0.21609999999999999</v>
      </c>
    </row>
    <row r="192" spans="2:15" hidden="1" x14ac:dyDescent="0.25">
      <c r="B192" s="110" t="s">
        <v>38</v>
      </c>
      <c r="C192" s="92">
        <v>0.1011</v>
      </c>
      <c r="J192" s="146"/>
      <c r="K192" s="146"/>
      <c r="L192" s="146"/>
      <c r="M192" s="146"/>
      <c r="N192" s="146" t="s">
        <v>101</v>
      </c>
      <c r="O192" s="92">
        <v>0.2109</v>
      </c>
    </row>
    <row r="193" spans="2:15" hidden="1" x14ac:dyDescent="0.25">
      <c r="B193" s="110" t="s">
        <v>72</v>
      </c>
      <c r="C193" s="92">
        <v>8.9099999999999999E-2</v>
      </c>
      <c r="J193" s="146"/>
      <c r="K193" s="146"/>
      <c r="L193" s="146"/>
      <c r="M193" s="146"/>
      <c r="N193" s="146" t="s">
        <v>112</v>
      </c>
      <c r="O193" s="92">
        <v>0.19020000000000001</v>
      </c>
    </row>
    <row r="194" spans="2:15" hidden="1" x14ac:dyDescent="0.25">
      <c r="B194" s="110" t="s">
        <v>101</v>
      </c>
      <c r="C194" s="92">
        <v>8.7800000000000003E-2</v>
      </c>
      <c r="J194" s="146"/>
      <c r="K194" s="146"/>
      <c r="L194" s="146"/>
      <c r="M194" s="146"/>
      <c r="N194" s="146" t="s">
        <v>66</v>
      </c>
      <c r="O194" s="92">
        <v>0.18210000000000001</v>
      </c>
    </row>
    <row r="195" spans="2:15" hidden="1" x14ac:dyDescent="0.25">
      <c r="B195" s="110" t="s">
        <v>105</v>
      </c>
      <c r="C195" s="92">
        <v>8.7499999999999994E-2</v>
      </c>
      <c r="J195" s="146"/>
      <c r="K195" s="146"/>
      <c r="L195" s="146"/>
      <c r="M195" s="146"/>
      <c r="N195" s="146" t="s">
        <v>89</v>
      </c>
      <c r="O195" s="92">
        <v>0.15160000000000001</v>
      </c>
    </row>
    <row r="196" spans="2:15" hidden="1" x14ac:dyDescent="0.25">
      <c r="B196" s="110" t="s">
        <v>39</v>
      </c>
      <c r="C196" s="92">
        <v>6.2799999999999995E-2</v>
      </c>
      <c r="J196" s="146"/>
      <c r="K196" s="146"/>
      <c r="L196" s="146"/>
      <c r="M196" s="146"/>
      <c r="N196" s="146" t="s">
        <v>115</v>
      </c>
      <c r="O196" s="92">
        <v>0.1431</v>
      </c>
    </row>
    <row r="197" spans="2:15" hidden="1" x14ac:dyDescent="0.25">
      <c r="B197" s="110" t="s">
        <v>97</v>
      </c>
      <c r="C197" s="92">
        <v>6.1199999999999997E-2</v>
      </c>
      <c r="J197" s="146"/>
      <c r="K197" s="146"/>
      <c r="L197" s="146"/>
      <c r="M197" s="146"/>
      <c r="N197" s="146" t="s">
        <v>39</v>
      </c>
      <c r="O197" s="92">
        <v>0.12130000000000001</v>
      </c>
    </row>
    <row r="198" spans="2:15" hidden="1" x14ac:dyDescent="0.25">
      <c r="B198" s="110" t="s">
        <v>131</v>
      </c>
      <c r="C198" s="92">
        <v>4.7199999999999999E-2</v>
      </c>
      <c r="J198" s="146"/>
      <c r="K198" s="146"/>
      <c r="L198" s="146"/>
      <c r="M198" s="146"/>
      <c r="N198" s="146" t="s">
        <v>97</v>
      </c>
      <c r="O198" s="92">
        <v>0.10920000000000001</v>
      </c>
    </row>
    <row r="199" spans="2:15" hidden="1" x14ac:dyDescent="0.25">
      <c r="B199" s="110" t="s">
        <v>160</v>
      </c>
      <c r="C199" s="92">
        <v>4.4400000000000002E-2</v>
      </c>
      <c r="J199" s="146"/>
      <c r="K199" s="146"/>
      <c r="L199" s="146"/>
      <c r="M199" s="146"/>
      <c r="N199" s="146" t="s">
        <v>72</v>
      </c>
      <c r="O199" s="92">
        <v>0.1086</v>
      </c>
    </row>
    <row r="200" spans="2:15" hidden="1" x14ac:dyDescent="0.25">
      <c r="B200" s="110" t="s">
        <v>82</v>
      </c>
      <c r="C200" s="92">
        <v>3.8100000000000002E-2</v>
      </c>
      <c r="J200" s="146"/>
      <c r="K200" s="146"/>
      <c r="L200" s="146"/>
      <c r="M200" s="146"/>
      <c r="N200" s="146" t="s">
        <v>82</v>
      </c>
      <c r="O200" s="92">
        <v>9.1899999999999996E-2</v>
      </c>
    </row>
    <row r="201" spans="2:15" hidden="1" x14ac:dyDescent="0.25">
      <c r="B201" s="110" t="s">
        <v>127</v>
      </c>
      <c r="C201" s="92">
        <v>3.3500000000000002E-2</v>
      </c>
      <c r="J201" s="146"/>
      <c r="K201" s="146"/>
      <c r="L201" s="146"/>
      <c r="M201" s="146"/>
      <c r="N201" s="146" t="s">
        <v>131</v>
      </c>
      <c r="O201" s="92">
        <v>8.48E-2</v>
      </c>
    </row>
    <row r="202" spans="2:15" hidden="1" x14ac:dyDescent="0.25">
      <c r="B202" s="110" t="s">
        <v>150</v>
      </c>
      <c r="C202" s="92">
        <v>3.0700000000000002E-2</v>
      </c>
      <c r="J202" s="146"/>
      <c r="K202" s="146"/>
      <c r="L202" s="146"/>
      <c r="M202" s="146"/>
      <c r="N202" s="146" t="s">
        <v>127</v>
      </c>
      <c r="O202" s="92">
        <v>5.8200000000000002E-2</v>
      </c>
    </row>
    <row r="203" spans="2:15" hidden="1" x14ac:dyDescent="0.25">
      <c r="B203" s="110" t="s">
        <v>52</v>
      </c>
      <c r="C203" s="92">
        <v>2.47E-2</v>
      </c>
      <c r="J203" s="146"/>
      <c r="K203" s="146"/>
      <c r="L203" s="146"/>
      <c r="M203" s="146"/>
      <c r="N203" s="146" t="s">
        <v>150</v>
      </c>
      <c r="O203" s="92">
        <v>5.67E-2</v>
      </c>
    </row>
    <row r="204" spans="2:15" hidden="1" x14ac:dyDescent="0.25">
      <c r="B204" s="110" t="s">
        <v>121</v>
      </c>
      <c r="C204" s="92">
        <v>1.89E-2</v>
      </c>
      <c r="J204" s="146"/>
      <c r="K204" s="146"/>
      <c r="L204" s="146"/>
      <c r="M204" s="146"/>
      <c r="N204" s="146" t="s">
        <v>69</v>
      </c>
      <c r="O204" s="92">
        <v>4.7399999999999998E-2</v>
      </c>
    </row>
    <row r="205" spans="2:15" hidden="1" x14ac:dyDescent="0.25">
      <c r="B205" s="110" t="s">
        <v>69</v>
      </c>
      <c r="C205" s="92">
        <v>8.0000000000000002E-3</v>
      </c>
      <c r="J205" s="146"/>
      <c r="K205" s="146"/>
      <c r="L205" s="146"/>
      <c r="M205" s="146"/>
      <c r="N205" s="146" t="s">
        <v>121</v>
      </c>
      <c r="O205" s="92">
        <v>5.5999999999999999E-3</v>
      </c>
    </row>
    <row r="206" spans="2:15" x14ac:dyDescent="0.25">
      <c r="B206" s="110"/>
      <c r="J206" s="146"/>
      <c r="K206" s="146"/>
      <c r="L206" s="146"/>
    </row>
    <row r="207" spans="2:15" x14ac:dyDescent="0.25">
      <c r="B207" s="110"/>
    </row>
  </sheetData>
  <sheetProtection algorithmName="SHA-512" hashValue="vC18lt4HJ4TbmfLwWTwn8NgaXWD+wgLdedJyhuhRw2dV893P1SYBjfXPHPVSloL6lXao0ejIpTzO762uox5JqQ==" saltValue="2yFODx3OQZhBuci3AWB4fg==" spinCount="100000" sheet="1" scenarios="1"/>
  <sortState ref="U45:V86">
    <sortCondition ref="U44"/>
  </sortState>
  <mergeCells count="2">
    <mergeCell ref="A1:X1"/>
    <mergeCell ref="Y2:AB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47"/>
  <sheetViews>
    <sheetView showGridLines="0" showRowColHeaders="0" zoomScale="80" zoomScaleNormal="80" workbookViewId="0">
      <selection sqref="A1:F1"/>
    </sheetView>
  </sheetViews>
  <sheetFormatPr defaultRowHeight="15.75" x14ac:dyDescent="0.25"/>
  <cols>
    <col min="1" max="16384" width="9" style="92"/>
  </cols>
  <sheetData>
    <row r="1" spans="1:12" x14ac:dyDescent="0.25">
      <c r="A1" s="111"/>
      <c r="K1" s="209" t="s">
        <v>289</v>
      </c>
      <c r="L1" s="209"/>
    </row>
    <row r="2" spans="1:12" x14ac:dyDescent="0.25">
      <c r="K2" s="209"/>
      <c r="L2" s="209"/>
    </row>
    <row r="3" spans="1:12" x14ac:dyDescent="0.25">
      <c r="K3" s="209"/>
      <c r="L3" s="209"/>
    </row>
    <row r="4" spans="1:12" x14ac:dyDescent="0.25">
      <c r="K4" s="209"/>
      <c r="L4" s="209"/>
    </row>
    <row r="5" spans="1:12" x14ac:dyDescent="0.25">
      <c r="K5" s="209"/>
      <c r="L5" s="209"/>
    </row>
    <row r="6" spans="1:12" x14ac:dyDescent="0.25">
      <c r="K6" s="209"/>
      <c r="L6" s="209"/>
    </row>
    <row r="7" spans="1:12" x14ac:dyDescent="0.25">
      <c r="K7" s="209"/>
      <c r="L7" s="209"/>
    </row>
    <row r="12" spans="1:12" x14ac:dyDescent="0.25">
      <c r="A12" s="112"/>
    </row>
    <row r="13" spans="1:12" x14ac:dyDescent="0.25">
      <c r="A13" s="112"/>
    </row>
    <row r="14" spans="1:12" x14ac:dyDescent="0.25">
      <c r="A14" s="112"/>
    </row>
    <row r="15" spans="1:12" x14ac:dyDescent="0.25">
      <c r="A15" s="112"/>
    </row>
    <row r="29" spans="5:15" x14ac:dyDescent="0.25">
      <c r="E29" s="103"/>
      <c r="F29" s="103"/>
      <c r="G29" s="103"/>
      <c r="H29" s="103"/>
      <c r="I29" s="103"/>
      <c r="J29" s="103"/>
      <c r="K29" s="103"/>
      <c r="L29" s="103"/>
      <c r="M29" s="103"/>
      <c r="N29" s="103"/>
      <c r="O29" s="103"/>
    </row>
    <row r="33" spans="1:4" x14ac:dyDescent="0.25">
      <c r="A33" s="103" t="s">
        <v>337</v>
      </c>
    </row>
    <row r="34" spans="1:4" x14ac:dyDescent="0.25">
      <c r="A34" s="92" t="s">
        <v>290</v>
      </c>
    </row>
    <row r="38" spans="1:4" hidden="1" x14ac:dyDescent="0.25">
      <c r="A38" s="97" t="s">
        <v>174</v>
      </c>
      <c r="B38" s="97" t="s">
        <v>222</v>
      </c>
    </row>
    <row r="39" spans="1:4" hidden="1" x14ac:dyDescent="0.25">
      <c r="A39" s="112" t="s">
        <v>291</v>
      </c>
      <c r="B39" s="112">
        <v>65244</v>
      </c>
      <c r="C39" s="113">
        <v>65000</v>
      </c>
      <c r="D39" s="95">
        <f t="shared" ref="D39:D47" si="0">B39/$B$47</f>
        <v>0.44708637838548776</v>
      </c>
    </row>
    <row r="40" spans="1:4" hidden="1" x14ac:dyDescent="0.25">
      <c r="A40" s="112" t="s">
        <v>184</v>
      </c>
      <c r="B40" s="112">
        <v>56672.6126</v>
      </c>
      <c r="C40" s="113">
        <v>57000</v>
      </c>
      <c r="D40" s="95">
        <f t="shared" si="0"/>
        <v>0.38835070076907857</v>
      </c>
    </row>
    <row r="41" spans="1:4" hidden="1" x14ac:dyDescent="0.25">
      <c r="A41" s="112" t="s">
        <v>188</v>
      </c>
      <c r="B41" s="112">
        <v>11482.143099999999</v>
      </c>
      <c r="C41" s="113">
        <v>11000</v>
      </c>
      <c r="D41" s="95">
        <f t="shared" si="0"/>
        <v>7.8681714405660561E-2</v>
      </c>
    </row>
    <row r="42" spans="1:4" hidden="1" x14ac:dyDescent="0.25">
      <c r="A42" s="112" t="s">
        <v>187</v>
      </c>
      <c r="B42" s="112">
        <v>7559.2217000000001</v>
      </c>
      <c r="C42" s="113">
        <v>7600</v>
      </c>
      <c r="D42" s="95">
        <f t="shared" si="0"/>
        <v>5.1799783171877722E-2</v>
      </c>
    </row>
    <row r="43" spans="1:4" hidden="1" x14ac:dyDescent="0.25">
      <c r="A43" s="112" t="s">
        <v>189</v>
      </c>
      <c r="B43" s="112">
        <v>2126.5886999999998</v>
      </c>
      <c r="C43" s="113">
        <v>2100</v>
      </c>
      <c r="D43" s="95">
        <f t="shared" si="0"/>
        <v>1.4572509965644388E-2</v>
      </c>
    </row>
    <row r="44" spans="1:4" hidden="1" x14ac:dyDescent="0.25">
      <c r="A44" s="112" t="s">
        <v>186</v>
      </c>
      <c r="B44" s="112">
        <v>1477</v>
      </c>
      <c r="C44" s="113">
        <v>1500</v>
      </c>
      <c r="D44" s="95">
        <f t="shared" si="0"/>
        <v>1.0121184796691886E-2</v>
      </c>
    </row>
    <row r="45" spans="1:4" hidden="1" x14ac:dyDescent="0.25">
      <c r="A45" s="112" t="s">
        <v>190</v>
      </c>
      <c r="B45" s="112">
        <v>913.95979999999997</v>
      </c>
      <c r="C45" s="113"/>
      <c r="D45" s="95">
        <f t="shared" si="0"/>
        <v>6.2629357024695711E-3</v>
      </c>
    </row>
    <row r="46" spans="1:4" hidden="1" x14ac:dyDescent="0.25">
      <c r="A46" s="112" t="s">
        <v>202</v>
      </c>
      <c r="B46" s="112">
        <v>456.00580000000002</v>
      </c>
      <c r="C46" s="113"/>
      <c r="D46" s="95">
        <f t="shared" si="0"/>
        <v>3.1247928030895878E-3</v>
      </c>
    </row>
    <row r="47" spans="1:4" hidden="1" x14ac:dyDescent="0.25">
      <c r="A47" s="92" t="s">
        <v>292</v>
      </c>
      <c r="B47" s="92">
        <v>145931.53169999999</v>
      </c>
      <c r="C47" s="113">
        <v>150000</v>
      </c>
      <c r="D47" s="95">
        <f t="shared" si="0"/>
        <v>1</v>
      </c>
    </row>
  </sheetData>
  <sheetProtection algorithmName="SHA-512" hashValue="XXc+LQe+eFuBiggRb25KTrnB+q4sLCp9vylWvUupyrFMC/Lr/X8wo6PNhckNm01LVNFfDzVzcRE/zGeCiQg6Fw==" saltValue="QeTgxd6l9s6MzhkAaVRZgQ==" spinCount="100000" sheet="1" scenarios="1"/>
  <mergeCells count="1">
    <mergeCell ref="K1:L7"/>
  </mergeCells>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O61"/>
  <sheetViews>
    <sheetView showGridLines="0" showRowColHeaders="0" zoomScale="70" zoomScaleNormal="70" workbookViewId="0">
      <selection sqref="A1:F1"/>
    </sheetView>
  </sheetViews>
  <sheetFormatPr defaultRowHeight="15.75" x14ac:dyDescent="0.25"/>
  <cols>
    <col min="1" max="16384" width="9" style="27"/>
  </cols>
  <sheetData>
    <row r="1" spans="1:1" x14ac:dyDescent="0.25">
      <c r="A1" s="83"/>
    </row>
    <row r="12" spans="1:1" x14ac:dyDescent="0.25">
      <c r="A12" s="31"/>
    </row>
    <row r="13" spans="1:1" x14ac:dyDescent="0.25">
      <c r="A13" s="31"/>
    </row>
    <row r="14" spans="1:1" x14ac:dyDescent="0.25">
      <c r="A14" s="31"/>
    </row>
    <row r="15" spans="1:1" x14ac:dyDescent="0.25">
      <c r="A15" s="31"/>
    </row>
    <row r="29" spans="5:15" x14ac:dyDescent="0.25">
      <c r="E29" s="84"/>
      <c r="F29" s="84"/>
      <c r="G29" s="84"/>
      <c r="H29" s="84"/>
      <c r="I29" s="84"/>
      <c r="J29" s="84"/>
      <c r="K29" s="84"/>
      <c r="L29" s="84"/>
      <c r="M29" s="84"/>
      <c r="N29" s="84"/>
      <c r="O29" s="84"/>
    </row>
    <row r="33" spans="1:4" x14ac:dyDescent="0.25">
      <c r="A33" s="28" t="s">
        <v>337</v>
      </c>
    </row>
    <row r="38" spans="1:4" hidden="1" x14ac:dyDescent="0.25">
      <c r="A38" s="29" t="s">
        <v>174</v>
      </c>
      <c r="B38" s="29" t="s">
        <v>222</v>
      </c>
    </row>
    <row r="39" spans="1:4" hidden="1" x14ac:dyDescent="0.25">
      <c r="A39" s="27" t="s">
        <v>20</v>
      </c>
      <c r="B39" s="27">
        <v>6617</v>
      </c>
      <c r="C39" s="82">
        <v>6600</v>
      </c>
      <c r="D39" s="30">
        <f t="shared" ref="D39:D59" si="0">B39/$B$61</f>
        <v>0.11675833698903798</v>
      </c>
    </row>
    <row r="40" spans="1:4" hidden="1" x14ac:dyDescent="0.25">
      <c r="A40" s="27" t="s">
        <v>24</v>
      </c>
      <c r="B40" s="27">
        <v>6564</v>
      </c>
      <c r="C40" s="82">
        <v>6600</v>
      </c>
      <c r="D40" s="30">
        <f t="shared" si="0"/>
        <v>0.11582314099985572</v>
      </c>
    </row>
    <row r="41" spans="1:4" hidden="1" x14ac:dyDescent="0.25">
      <c r="A41" s="27" t="s">
        <v>32</v>
      </c>
      <c r="B41" s="27">
        <v>6482</v>
      </c>
      <c r="C41" s="82">
        <v>6500</v>
      </c>
      <c r="D41" s="30">
        <f t="shared" si="0"/>
        <v>0.11437623399772467</v>
      </c>
    </row>
    <row r="42" spans="1:4" hidden="1" x14ac:dyDescent="0.25">
      <c r="A42" s="27" t="s">
        <v>28</v>
      </c>
      <c r="B42" s="27">
        <v>5053</v>
      </c>
      <c r="C42" s="82">
        <v>5100</v>
      </c>
      <c r="D42" s="30">
        <f t="shared" si="0"/>
        <v>8.9161232704489793E-2</v>
      </c>
    </row>
    <row r="43" spans="1:4" hidden="1" x14ac:dyDescent="0.25">
      <c r="A43" s="27" t="s">
        <v>173</v>
      </c>
      <c r="B43" s="27">
        <v>4939</v>
      </c>
      <c r="C43" s="82">
        <v>4900</v>
      </c>
      <c r="D43" s="30">
        <f t="shared" si="0"/>
        <v>8.7149679067380775E-2</v>
      </c>
    </row>
    <row r="44" spans="1:4" hidden="1" x14ac:dyDescent="0.25">
      <c r="A44" s="31" t="s">
        <v>23</v>
      </c>
      <c r="B44" s="31">
        <v>4770</v>
      </c>
      <c r="C44" s="82">
        <v>4800</v>
      </c>
      <c r="D44" s="30">
        <f t="shared" si="0"/>
        <v>8.4167639026403382E-2</v>
      </c>
    </row>
    <row r="45" spans="1:4" hidden="1" x14ac:dyDescent="0.25">
      <c r="A45" s="31" t="s">
        <v>80</v>
      </c>
      <c r="B45" s="31">
        <v>4710</v>
      </c>
      <c r="C45" s="82">
        <v>4700</v>
      </c>
      <c r="D45" s="30">
        <f t="shared" si="0"/>
        <v>8.3108926585819684E-2</v>
      </c>
    </row>
    <row r="46" spans="1:4" hidden="1" x14ac:dyDescent="0.25">
      <c r="A46" s="31" t="s">
        <v>15</v>
      </c>
      <c r="B46" s="31">
        <v>4267</v>
      </c>
      <c r="C46" s="82">
        <v>4300</v>
      </c>
      <c r="D46" s="30">
        <f t="shared" si="0"/>
        <v>7.529209973284344E-2</v>
      </c>
    </row>
    <row r="47" spans="1:4" hidden="1" x14ac:dyDescent="0.25">
      <c r="A47" s="31" t="s">
        <v>31</v>
      </c>
      <c r="B47" s="31">
        <v>3487</v>
      </c>
      <c r="C47" s="82">
        <v>3500</v>
      </c>
      <c r="D47" s="30">
        <f t="shared" si="0"/>
        <v>6.1528838005255472E-2</v>
      </c>
    </row>
    <row r="48" spans="1:4" hidden="1" x14ac:dyDescent="0.25">
      <c r="A48" s="27" t="s">
        <v>19</v>
      </c>
      <c r="B48" s="27">
        <v>3436</v>
      </c>
      <c r="C48" s="82"/>
      <c r="D48" s="30">
        <f t="shared" si="0"/>
        <v>6.0628932430759334E-2</v>
      </c>
    </row>
    <row r="49" spans="1:4" hidden="1" x14ac:dyDescent="0.25">
      <c r="A49" s="31" t="s">
        <v>29</v>
      </c>
      <c r="B49" s="31">
        <v>1977</v>
      </c>
      <c r="C49" s="82">
        <v>2000</v>
      </c>
      <c r="D49" s="30">
        <f t="shared" si="0"/>
        <v>3.4884574917232597E-2</v>
      </c>
    </row>
    <row r="50" spans="1:4" hidden="1" x14ac:dyDescent="0.25">
      <c r="A50" s="27" t="s">
        <v>21</v>
      </c>
      <c r="B50" s="27">
        <v>1268</v>
      </c>
      <c r="C50" s="82">
        <v>1300</v>
      </c>
      <c r="D50" s="30">
        <f t="shared" si="0"/>
        <v>2.2374122911001989E-2</v>
      </c>
    </row>
    <row r="51" spans="1:4" hidden="1" x14ac:dyDescent="0.25">
      <c r="A51" s="27" t="s">
        <v>22</v>
      </c>
      <c r="B51" s="27">
        <v>660</v>
      </c>
      <c r="C51" s="82" t="s">
        <v>263</v>
      </c>
      <c r="D51" s="30">
        <f t="shared" si="0"/>
        <v>1.1645836846420593E-2</v>
      </c>
    </row>
    <row r="52" spans="1:4" hidden="1" x14ac:dyDescent="0.25">
      <c r="A52" s="27" t="s">
        <v>27</v>
      </c>
      <c r="B52" s="27">
        <v>624</v>
      </c>
      <c r="C52" s="82" t="s">
        <v>263</v>
      </c>
      <c r="D52" s="30">
        <f t="shared" si="0"/>
        <v>1.101060938207038E-2</v>
      </c>
    </row>
    <row r="53" spans="1:4" hidden="1" x14ac:dyDescent="0.25">
      <c r="A53" s="31" t="s">
        <v>25</v>
      </c>
      <c r="B53" s="31">
        <v>372</v>
      </c>
      <c r="C53" s="82" t="s">
        <v>264</v>
      </c>
      <c r="D53" s="30">
        <f t="shared" si="0"/>
        <v>6.56401713161888E-3</v>
      </c>
    </row>
    <row r="54" spans="1:4" hidden="1" x14ac:dyDescent="0.25">
      <c r="A54" s="27" t="s">
        <v>30</v>
      </c>
      <c r="B54" s="27">
        <v>372</v>
      </c>
      <c r="C54" s="82" t="s">
        <v>264</v>
      </c>
      <c r="D54" s="30">
        <f t="shared" si="0"/>
        <v>6.56401713161888E-3</v>
      </c>
    </row>
    <row r="55" spans="1:4" hidden="1" x14ac:dyDescent="0.25">
      <c r="A55" s="27" t="s">
        <v>16</v>
      </c>
      <c r="B55" s="27">
        <v>329</v>
      </c>
      <c r="C55" s="82" t="s">
        <v>264</v>
      </c>
      <c r="D55" s="30">
        <f t="shared" si="0"/>
        <v>5.8052732158672352E-3</v>
      </c>
    </row>
    <row r="56" spans="1:4" hidden="1" x14ac:dyDescent="0.25">
      <c r="A56" s="31" t="s">
        <v>26</v>
      </c>
      <c r="B56" s="31">
        <v>323</v>
      </c>
      <c r="C56" s="82" t="s">
        <v>264</v>
      </c>
      <c r="D56" s="30">
        <f t="shared" si="0"/>
        <v>5.6994019718088667E-3</v>
      </c>
    </row>
    <row r="57" spans="1:4" hidden="1" x14ac:dyDescent="0.25">
      <c r="A57" s="27" t="s">
        <v>17</v>
      </c>
      <c r="B57" s="27">
        <v>292</v>
      </c>
      <c r="C57" s="82" t="s">
        <v>264</v>
      </c>
      <c r="D57" s="30">
        <f t="shared" si="0"/>
        <v>5.1524005441739599E-3</v>
      </c>
    </row>
    <row r="58" spans="1:4" hidden="1" x14ac:dyDescent="0.25">
      <c r="A58" s="27" t="s">
        <v>18</v>
      </c>
      <c r="B58" s="27">
        <v>130</v>
      </c>
      <c r="C58" s="82" t="s">
        <v>265</v>
      </c>
      <c r="D58" s="30">
        <f t="shared" si="0"/>
        <v>2.2938769545979955E-3</v>
      </c>
    </row>
    <row r="59" spans="1:4" hidden="1" x14ac:dyDescent="0.25">
      <c r="A59" s="31" t="s">
        <v>119</v>
      </c>
      <c r="B59" s="31">
        <v>0.61260000000000003</v>
      </c>
      <c r="C59" s="36"/>
      <c r="D59" s="30">
        <f t="shared" si="0"/>
        <v>1.0809454018359479E-5</v>
      </c>
    </row>
    <row r="60" spans="1:4" hidden="1" x14ac:dyDescent="0.25">
      <c r="C60" s="36"/>
      <c r="D60" s="30"/>
    </row>
    <row r="61" spans="1:4" hidden="1" x14ac:dyDescent="0.25">
      <c r="A61" s="27" t="s">
        <v>234</v>
      </c>
      <c r="B61" s="27">
        <v>56672.6126</v>
      </c>
      <c r="C61" s="36">
        <v>57000</v>
      </c>
      <c r="D61" s="30">
        <f t="shared" ref="D61" si="1">B61/$B$61</f>
        <v>1</v>
      </c>
    </row>
  </sheetData>
  <sheetProtection algorithmName="SHA-512" hashValue="GcosrqahEqzE5QP0kloM08dO9Oprud5qZpOZQLITGI4LiTSS+NGjz3Q0zbapcNWF9oQHutpNL8QW2MMduVJ5oA==" saltValue="QtdnSvZwW9eWU5EfmEairQ==" spinCount="100000" sheet="1" scenarios="1"/>
  <sortState ref="A39:D59">
    <sortCondition descending="1" ref="B39:B59"/>
  </sortState>
  <pageMargins left="0.7" right="0.7" top="0.75" bottom="0.75" header="0.3" footer="0.3"/>
  <pageSetup paperSize="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202"/>
  <sheetViews>
    <sheetView showGridLines="0" showRowColHeaders="0" zoomScale="80" zoomScaleNormal="80" workbookViewId="0">
      <selection sqref="A1:T1"/>
    </sheetView>
  </sheetViews>
  <sheetFormatPr defaultRowHeight="15.75" x14ac:dyDescent="0.25"/>
  <cols>
    <col min="1" max="5" width="9" style="92"/>
    <col min="6" max="6" width="9.375" style="92" bestFit="1" customWidth="1"/>
    <col min="7" max="10" width="9" style="92"/>
    <col min="11" max="11" width="9" style="92" customWidth="1"/>
    <col min="12" max="16384" width="9" style="92"/>
  </cols>
  <sheetData>
    <row r="1" spans="1:20" ht="21" x14ac:dyDescent="0.35">
      <c r="A1" s="205" t="s">
        <v>293</v>
      </c>
      <c r="B1" s="205"/>
      <c r="C1" s="205"/>
      <c r="D1" s="205"/>
      <c r="E1" s="205"/>
      <c r="F1" s="205"/>
      <c r="G1" s="205"/>
      <c r="H1" s="205"/>
      <c r="I1" s="205"/>
      <c r="J1" s="205"/>
      <c r="K1" s="205"/>
      <c r="L1" s="205"/>
      <c r="M1" s="205"/>
      <c r="N1" s="205"/>
      <c r="O1" s="205"/>
      <c r="P1" s="205"/>
      <c r="Q1" s="205"/>
      <c r="R1" s="205"/>
      <c r="S1" s="205"/>
      <c r="T1" s="205"/>
    </row>
    <row r="31" spans="1:19" ht="15.75" customHeight="1" x14ac:dyDescent="0.25">
      <c r="A31" s="103" t="s">
        <v>337</v>
      </c>
      <c r="I31" s="114"/>
      <c r="J31" s="114"/>
      <c r="K31" s="114"/>
      <c r="L31" s="114"/>
      <c r="M31" s="114"/>
      <c r="N31" s="114"/>
      <c r="O31" s="114"/>
      <c r="P31" s="114"/>
      <c r="Q31" s="114"/>
      <c r="R31" s="114"/>
      <c r="S31" s="114"/>
    </row>
    <row r="39" spans="1:13" ht="18.75" hidden="1" x14ac:dyDescent="0.3">
      <c r="B39" s="100" t="s">
        <v>174</v>
      </c>
      <c r="C39" s="100">
        <v>2000</v>
      </c>
      <c r="D39" s="100"/>
      <c r="G39" s="100" t="s">
        <v>174</v>
      </c>
      <c r="H39" s="100">
        <v>2015</v>
      </c>
    </row>
    <row r="40" spans="1:13" hidden="1" x14ac:dyDescent="0.25">
      <c r="A40" s="92">
        <v>1</v>
      </c>
      <c r="B40" s="92" t="s">
        <v>28</v>
      </c>
      <c r="C40" s="130">
        <v>34503</v>
      </c>
      <c r="D40" s="115">
        <v>35000</v>
      </c>
      <c r="E40" s="95">
        <f t="shared" ref="E40:E61" si="0">C40/$C$61</f>
        <v>0.1420226040967083</v>
      </c>
      <c r="G40" s="92" t="s">
        <v>130</v>
      </c>
      <c r="H40" s="144">
        <v>25611</v>
      </c>
      <c r="I40" s="115">
        <v>26000</v>
      </c>
      <c r="J40" s="95">
        <f>H40/$H$61</f>
        <v>0.24252041808906494</v>
      </c>
      <c r="L40" s="106" t="s">
        <v>15</v>
      </c>
      <c r="M40" s="131"/>
    </row>
    <row r="41" spans="1:13" hidden="1" x14ac:dyDescent="0.25">
      <c r="A41" s="92">
        <v>2</v>
      </c>
      <c r="B41" s="92" t="s">
        <v>130</v>
      </c>
      <c r="C41" s="144">
        <v>26057</v>
      </c>
      <c r="D41" s="115">
        <v>26000</v>
      </c>
      <c r="E41" s="95">
        <f t="shared" si="0"/>
        <v>0.10725684708425147</v>
      </c>
      <c r="G41" s="92" t="s">
        <v>28</v>
      </c>
      <c r="H41" s="130">
        <v>7811</v>
      </c>
      <c r="I41" s="115">
        <v>7800</v>
      </c>
      <c r="J41" s="95">
        <f t="shared" ref="J41:J61" si="1">H41/$H$61</f>
        <v>7.3965365885505688E-2</v>
      </c>
      <c r="L41" s="106" t="s">
        <v>54</v>
      </c>
      <c r="M41" s="132"/>
    </row>
    <row r="42" spans="1:13" hidden="1" x14ac:dyDescent="0.25">
      <c r="A42" s="92">
        <v>3</v>
      </c>
      <c r="B42" s="92" t="s">
        <v>20</v>
      </c>
      <c r="C42" s="133">
        <v>22938</v>
      </c>
      <c r="D42" s="115">
        <v>23000</v>
      </c>
      <c r="E42" s="95">
        <f t="shared" si="0"/>
        <v>9.4418296750146222E-2</v>
      </c>
      <c r="G42" s="92" t="s">
        <v>98</v>
      </c>
      <c r="H42" s="132">
        <v>7557</v>
      </c>
      <c r="I42" s="115"/>
      <c r="J42" s="95">
        <f t="shared" si="1"/>
        <v>7.1560142106870631E-2</v>
      </c>
      <c r="L42" s="106" t="s">
        <v>56</v>
      </c>
      <c r="M42" s="130"/>
    </row>
    <row r="43" spans="1:13" hidden="1" x14ac:dyDescent="0.25">
      <c r="A43" s="92">
        <v>4</v>
      </c>
      <c r="B43" s="92" t="s">
        <v>32</v>
      </c>
      <c r="C43" s="135">
        <v>16984</v>
      </c>
      <c r="D43" s="115">
        <v>17000</v>
      </c>
      <c r="E43" s="95">
        <f t="shared" si="0"/>
        <v>6.9910208039257279E-2</v>
      </c>
      <c r="G43" s="92" t="s">
        <v>32</v>
      </c>
      <c r="H43" s="135">
        <v>5105</v>
      </c>
      <c r="I43" s="115">
        <v>5100</v>
      </c>
      <c r="J43" s="95">
        <f t="shared" si="1"/>
        <v>4.8341210196582586E-2</v>
      </c>
      <c r="L43" s="106" t="s">
        <v>59</v>
      </c>
      <c r="M43" s="133"/>
    </row>
    <row r="44" spans="1:13" hidden="1" x14ac:dyDescent="0.25">
      <c r="A44" s="92">
        <v>5</v>
      </c>
      <c r="B44" s="92" t="s">
        <v>31</v>
      </c>
      <c r="C44" s="148">
        <v>15586</v>
      </c>
      <c r="D44" s="115">
        <v>16000</v>
      </c>
      <c r="E44" s="95">
        <f t="shared" si="0"/>
        <v>6.415570551694913E-2</v>
      </c>
      <c r="G44" s="92" t="s">
        <v>20</v>
      </c>
      <c r="H44" s="133">
        <v>4959</v>
      </c>
      <c r="I44" s="115">
        <v>5000</v>
      </c>
      <c r="J44" s="95">
        <f t="shared" si="1"/>
        <v>4.695867999311519E-2</v>
      </c>
      <c r="L44" s="106" t="s">
        <v>60</v>
      </c>
      <c r="M44" s="134"/>
    </row>
    <row r="45" spans="1:13" hidden="1" x14ac:dyDescent="0.25">
      <c r="A45" s="92">
        <v>6</v>
      </c>
      <c r="B45" s="92" t="s">
        <v>173</v>
      </c>
      <c r="C45" s="143">
        <v>15405</v>
      </c>
      <c r="D45" s="115">
        <v>15000</v>
      </c>
      <c r="E45" s="95">
        <f t="shared" si="0"/>
        <v>6.3410666206120958E-2</v>
      </c>
      <c r="G45" s="92" t="s">
        <v>24</v>
      </c>
      <c r="H45" s="137">
        <v>4864</v>
      </c>
      <c r="I45" s="115">
        <v>4900</v>
      </c>
      <c r="J45" s="95">
        <f t="shared" si="1"/>
        <v>4.6059088422365856E-2</v>
      </c>
      <c r="L45" s="106" t="s">
        <v>280</v>
      </c>
      <c r="M45" s="135"/>
    </row>
    <row r="46" spans="1:13" hidden="1" x14ac:dyDescent="0.25">
      <c r="A46" s="92">
        <v>7</v>
      </c>
      <c r="B46" s="92" t="s">
        <v>19</v>
      </c>
      <c r="C46" s="137">
        <v>15062</v>
      </c>
      <c r="D46" s="115"/>
      <c r="E46" s="95">
        <f t="shared" si="0"/>
        <v>6.199879613090515E-2</v>
      </c>
      <c r="G46" s="92" t="s">
        <v>31</v>
      </c>
      <c r="H46" s="148">
        <v>4714</v>
      </c>
      <c r="I46" s="115">
        <v>4700</v>
      </c>
      <c r="J46" s="95">
        <f t="shared" si="1"/>
        <v>4.4638680679077433E-2</v>
      </c>
      <c r="L46" s="106" t="s">
        <v>71</v>
      </c>
      <c r="M46" s="136"/>
    </row>
    <row r="47" spans="1:13" hidden="1" x14ac:dyDescent="0.25">
      <c r="A47" s="92">
        <v>8</v>
      </c>
      <c r="B47" s="92" t="s">
        <v>80</v>
      </c>
      <c r="C47" s="136">
        <v>12326</v>
      </c>
      <c r="D47" s="115">
        <v>12000</v>
      </c>
      <c r="E47" s="95">
        <f t="shared" si="0"/>
        <v>5.0736765443469452E-2</v>
      </c>
      <c r="G47" s="92" t="s">
        <v>80</v>
      </c>
      <c r="H47" s="136">
        <v>3641</v>
      </c>
      <c r="I47" s="115">
        <v>3600</v>
      </c>
      <c r="J47" s="95">
        <f t="shared" si="1"/>
        <v>3.4478030622087597E-2</v>
      </c>
      <c r="L47" s="106" t="s">
        <v>19</v>
      </c>
      <c r="M47" s="137"/>
    </row>
    <row r="48" spans="1:13" hidden="1" x14ac:dyDescent="0.25">
      <c r="A48" s="92">
        <v>9</v>
      </c>
      <c r="B48" s="92" t="s">
        <v>23</v>
      </c>
      <c r="C48" s="141">
        <v>12277</v>
      </c>
      <c r="D48" s="115">
        <v>12000</v>
      </c>
      <c r="E48" s="95">
        <f t="shared" si="0"/>
        <v>5.0535069718438623E-2</v>
      </c>
      <c r="G48" s="92" t="s">
        <v>23</v>
      </c>
      <c r="H48" s="152">
        <v>3519</v>
      </c>
      <c r="I48" s="115">
        <v>3500</v>
      </c>
      <c r="J48" s="95">
        <f t="shared" si="1"/>
        <v>3.3322765657546348E-2</v>
      </c>
      <c r="L48" s="106" t="s">
        <v>88</v>
      </c>
      <c r="M48" s="138"/>
    </row>
    <row r="49" spans="1:13" hidden="1" x14ac:dyDescent="0.25">
      <c r="A49" s="92">
        <v>10</v>
      </c>
      <c r="B49" s="92" t="s">
        <v>98</v>
      </c>
      <c r="C49" s="132">
        <v>9624</v>
      </c>
      <c r="D49" s="115"/>
      <c r="E49" s="95">
        <f t="shared" si="0"/>
        <v>3.9614686891769432E-2</v>
      </c>
      <c r="G49" s="92" t="s">
        <v>173</v>
      </c>
      <c r="H49" s="143">
        <v>3310</v>
      </c>
      <c r="I49" s="115">
        <v>3300</v>
      </c>
      <c r="J49" s="95">
        <f t="shared" si="1"/>
        <v>3.1343664201897818E-2</v>
      </c>
      <c r="L49" s="106" t="s">
        <v>94</v>
      </c>
      <c r="M49" s="131"/>
    </row>
    <row r="50" spans="1:13" hidden="1" x14ac:dyDescent="0.25">
      <c r="A50" s="92">
        <v>11</v>
      </c>
      <c r="B50" s="92" t="s">
        <v>24</v>
      </c>
      <c r="C50" s="137">
        <v>6796</v>
      </c>
      <c r="D50" s="115">
        <v>6800</v>
      </c>
      <c r="E50" s="95">
        <f t="shared" si="0"/>
        <v>2.7973962189990136E-2</v>
      </c>
      <c r="G50" s="92" t="s">
        <v>19</v>
      </c>
      <c r="H50" s="137">
        <v>3226</v>
      </c>
      <c r="I50" s="115"/>
      <c r="J50" s="95">
        <f t="shared" si="1"/>
        <v>3.05482358656563E-2</v>
      </c>
      <c r="L50" s="106" t="s">
        <v>98</v>
      </c>
      <c r="M50" s="132"/>
    </row>
    <row r="51" spans="1:13" hidden="1" x14ac:dyDescent="0.25">
      <c r="A51" s="92">
        <v>12</v>
      </c>
      <c r="B51" s="92" t="s">
        <v>71</v>
      </c>
      <c r="C51" s="136">
        <v>6107</v>
      </c>
      <c r="D51" s="115">
        <v>6100</v>
      </c>
      <c r="E51" s="95">
        <f t="shared" si="0"/>
        <v>2.5137873321699492E-2</v>
      </c>
      <c r="G51" s="92" t="s">
        <v>56</v>
      </c>
      <c r="H51" s="130">
        <v>2973</v>
      </c>
      <c r="I51" s="115">
        <v>3000</v>
      </c>
      <c r="J51" s="95">
        <f t="shared" si="1"/>
        <v>2.81524814719765E-2</v>
      </c>
      <c r="L51" s="106" t="s">
        <v>99</v>
      </c>
      <c r="M51" s="130"/>
    </row>
    <row r="52" spans="1:13" hidden="1" x14ac:dyDescent="0.25">
      <c r="A52" s="92">
        <v>13</v>
      </c>
      <c r="B52" s="92" t="s">
        <v>280</v>
      </c>
      <c r="C52" s="135">
        <v>4809</v>
      </c>
      <c r="D52" s="115">
        <v>4800</v>
      </c>
      <c r="E52" s="95">
        <f t="shared" si="0"/>
        <v>1.9794994728025685E-2</v>
      </c>
      <c r="G52" s="92" t="s">
        <v>71</v>
      </c>
      <c r="H52" s="136">
        <v>2678</v>
      </c>
      <c r="I52" s="115">
        <v>2700</v>
      </c>
      <c r="J52" s="95">
        <f t="shared" si="1"/>
        <v>2.5359012910175938E-2</v>
      </c>
      <c r="L52" s="106" t="s">
        <v>20</v>
      </c>
      <c r="M52" s="133"/>
    </row>
    <row r="53" spans="1:13" hidden="1" x14ac:dyDescent="0.25">
      <c r="A53" s="92">
        <v>14</v>
      </c>
      <c r="B53" s="92" t="s">
        <v>56</v>
      </c>
      <c r="C53" s="130">
        <v>4701</v>
      </c>
      <c r="D53" s="115">
        <v>4700</v>
      </c>
      <c r="E53" s="95">
        <f t="shared" si="0"/>
        <v>1.9350440885100594E-2</v>
      </c>
      <c r="G53" s="92" t="s">
        <v>15</v>
      </c>
      <c r="H53" s="131">
        <v>2429</v>
      </c>
      <c r="I53" s="115">
        <v>2400</v>
      </c>
      <c r="J53" s="95">
        <f t="shared" si="1"/>
        <v>2.3001136056317158E-2</v>
      </c>
      <c r="L53" s="106" t="s">
        <v>21</v>
      </c>
      <c r="M53" s="140"/>
    </row>
    <row r="54" spans="1:13" hidden="1" x14ac:dyDescent="0.25">
      <c r="A54" s="92">
        <v>15</v>
      </c>
      <c r="B54" s="92" t="s">
        <v>88</v>
      </c>
      <c r="C54" s="138">
        <v>2791</v>
      </c>
      <c r="D54" s="115">
        <v>2800</v>
      </c>
      <c r="E54" s="95">
        <f t="shared" si="0"/>
        <v>1.148842384818459E-2</v>
      </c>
      <c r="G54" s="92" t="s">
        <v>99</v>
      </c>
      <c r="H54" s="130">
        <v>2209</v>
      </c>
      <c r="I54" s="115">
        <v>2200</v>
      </c>
      <c r="J54" s="95">
        <f t="shared" si="1"/>
        <v>2.0917871366160808E-2</v>
      </c>
      <c r="L54" s="106" t="s">
        <v>23</v>
      </c>
      <c r="M54" s="141"/>
    </row>
    <row r="55" spans="1:13" hidden="1" x14ac:dyDescent="0.25">
      <c r="A55" s="92">
        <v>16</v>
      </c>
      <c r="B55" s="92" t="s">
        <v>26</v>
      </c>
      <c r="C55" s="154">
        <v>2621</v>
      </c>
      <c r="D55" s="115">
        <v>2600</v>
      </c>
      <c r="E55" s="95">
        <f t="shared" si="0"/>
        <v>1.0788663169506201E-2</v>
      </c>
      <c r="G55" s="92" t="s">
        <v>280</v>
      </c>
      <c r="H55" s="135">
        <v>2176</v>
      </c>
      <c r="I55" s="115">
        <v>2200</v>
      </c>
      <c r="J55" s="95">
        <f t="shared" si="1"/>
        <v>2.0605381662637357E-2</v>
      </c>
      <c r="L55" s="106" t="s">
        <v>116</v>
      </c>
      <c r="M55" s="136"/>
    </row>
    <row r="56" spans="1:13" hidden="1" x14ac:dyDescent="0.25">
      <c r="A56" s="92">
        <v>17</v>
      </c>
      <c r="B56" s="92" t="s">
        <v>54</v>
      </c>
      <c r="C56" s="132">
        <v>2338</v>
      </c>
      <c r="D56" s="115">
        <v>2300</v>
      </c>
      <c r="E56" s="95">
        <f t="shared" si="0"/>
        <v>9.623767451471003E-3</v>
      </c>
      <c r="G56" s="92" t="s">
        <v>60</v>
      </c>
      <c r="H56" s="134">
        <v>1532</v>
      </c>
      <c r="I56" s="115">
        <v>1500</v>
      </c>
      <c r="J56" s="95">
        <f t="shared" si="1"/>
        <v>1.4507097751452404E-2</v>
      </c>
      <c r="L56" s="106" t="s">
        <v>24</v>
      </c>
      <c r="M56" s="137"/>
    </row>
    <row r="57" spans="1:13" hidden="1" x14ac:dyDescent="0.25">
      <c r="A57" s="92">
        <v>18</v>
      </c>
      <c r="B57" s="92" t="s">
        <v>94</v>
      </c>
      <c r="C57" s="131">
        <v>2141</v>
      </c>
      <c r="D57" s="115">
        <v>2100</v>
      </c>
      <c r="E57" s="95">
        <f t="shared" si="0"/>
        <v>8.8128683120613418E-3</v>
      </c>
      <c r="G57" s="92" t="s">
        <v>29</v>
      </c>
      <c r="H57" s="133">
        <v>1435</v>
      </c>
      <c r="I57" s="115">
        <v>1400</v>
      </c>
      <c r="J57" s="95">
        <f t="shared" si="1"/>
        <v>1.3588567410792557E-2</v>
      </c>
      <c r="L57" s="106" t="s">
        <v>130</v>
      </c>
      <c r="M57" s="144"/>
    </row>
    <row r="58" spans="1:13" hidden="1" x14ac:dyDescent="0.25">
      <c r="A58" s="92">
        <v>19</v>
      </c>
      <c r="B58" s="92" t="s">
        <v>59</v>
      </c>
      <c r="C58" s="133">
        <v>1850</v>
      </c>
      <c r="D58" s="115">
        <v>1900</v>
      </c>
      <c r="E58" s="95">
        <f t="shared" si="0"/>
        <v>7.6150426797353954E-3</v>
      </c>
      <c r="G58" s="92" t="s">
        <v>88</v>
      </c>
      <c r="H58" s="138">
        <v>1423</v>
      </c>
      <c r="I58" s="115">
        <v>1400</v>
      </c>
      <c r="J58" s="95">
        <f t="shared" si="1"/>
        <v>1.3474934791329484E-2</v>
      </c>
      <c r="L58" s="106" t="s">
        <v>242</v>
      </c>
      <c r="M58" s="145"/>
    </row>
    <row r="59" spans="1:13" hidden="1" x14ac:dyDescent="0.25">
      <c r="A59" s="92">
        <v>20</v>
      </c>
      <c r="B59" s="92" t="s">
        <v>16</v>
      </c>
      <c r="C59" s="134">
        <v>1799</v>
      </c>
      <c r="D59" s="115">
        <v>1800</v>
      </c>
      <c r="E59" s="95">
        <f t="shared" si="0"/>
        <v>7.4051144761318796E-3</v>
      </c>
      <c r="G59" s="92" t="s">
        <v>116</v>
      </c>
      <c r="H59" s="136">
        <v>988</v>
      </c>
      <c r="I59" s="115" t="s">
        <v>263</v>
      </c>
      <c r="J59" s="95">
        <f t="shared" si="1"/>
        <v>9.3557523357930637E-3</v>
      </c>
      <c r="L59" s="106" t="s">
        <v>26</v>
      </c>
      <c r="M59" s="132"/>
    </row>
    <row r="60" spans="1:13" hidden="1" x14ac:dyDescent="0.25">
      <c r="B60" s="92" t="s">
        <v>202</v>
      </c>
      <c r="C60" s="151">
        <f>SUM(C63:C204)</f>
        <v>26225.201100000002</v>
      </c>
      <c r="D60" s="115">
        <f t="shared" ref="D60:D61" si="2">(IF(ISNUMBER(C60),(IF(C60&lt;100,"&lt;100",IF(C60&lt;200,"&lt;200",IF(C60&lt;500,"&lt;500",IF(C60&lt;1000,"&lt;1,000",IF(C60&lt;10000,(ROUND(C60,-2)),IF(C60&lt;100000,(ROUND(C60,-3)),IF(C60&lt;1000000,(ROUND(C60,-4)),IF(C60&gt;=1000000,(ROUND(C60,-5))))))))))),"-"))</f>
        <v>26000</v>
      </c>
      <c r="E60" s="95">
        <f t="shared" si="0"/>
        <v>0.10794920306007766</v>
      </c>
      <c r="G60" s="92" t="s">
        <v>202</v>
      </c>
      <c r="H60" s="151">
        <f>SUM(H63:H204)</f>
        <v>13443.479499999999</v>
      </c>
      <c r="I60" s="115">
        <f t="shared" ref="I60:I61" si="3">(IF(ISNUMBER(H60),(IF(H60&lt;100,"&lt;100",IF(H60&lt;200,"&lt;200",IF(H60&lt;500,"&lt;500",IF(H60&lt;1000,"&lt;1,000",IF(H60&lt;10000,(ROUND(H60,-2)),IF(H60&lt;100000,(ROUND(H60,-3)),IF(H60&lt;1000000,(ROUND(H60,-4)),IF(H60&gt;=1000000,(ROUND(H60,-5))))))))))),"-"))</f>
        <v>13000</v>
      </c>
      <c r="J60" s="95">
        <f t="shared" si="1"/>
        <v>0.1273014825235943</v>
      </c>
      <c r="K60" s="94"/>
      <c r="L60" s="106" t="s">
        <v>28</v>
      </c>
      <c r="M60" s="130"/>
    </row>
    <row r="61" spans="1:13" hidden="1" x14ac:dyDescent="0.25">
      <c r="B61" s="92" t="s">
        <v>11</v>
      </c>
      <c r="C61" s="92">
        <v>242940.20110000001</v>
      </c>
      <c r="D61" s="92">
        <f t="shared" si="2"/>
        <v>240000</v>
      </c>
      <c r="E61" s="95">
        <f t="shared" si="0"/>
        <v>1</v>
      </c>
      <c r="G61" s="92" t="s">
        <v>11</v>
      </c>
      <c r="H61" s="92">
        <v>105603.4795</v>
      </c>
      <c r="I61" s="115">
        <f t="shared" si="3"/>
        <v>110000</v>
      </c>
      <c r="J61" s="95">
        <f t="shared" si="1"/>
        <v>1</v>
      </c>
      <c r="L61" s="106" t="s">
        <v>29</v>
      </c>
      <c r="M61" s="133"/>
    </row>
    <row r="62" spans="1:13" hidden="1" x14ac:dyDescent="0.25">
      <c r="C62" s="146"/>
      <c r="H62" s="146"/>
      <c r="L62" s="106" t="s">
        <v>31</v>
      </c>
      <c r="M62" s="139"/>
    </row>
    <row r="63" spans="1:13" hidden="1" x14ac:dyDescent="0.25">
      <c r="B63" s="92" t="s">
        <v>60</v>
      </c>
      <c r="C63" s="134">
        <v>1679</v>
      </c>
      <c r="G63" s="92" t="s">
        <v>21</v>
      </c>
      <c r="H63" s="147">
        <v>739</v>
      </c>
      <c r="L63" s="106" t="s">
        <v>32</v>
      </c>
      <c r="M63" s="135"/>
    </row>
    <row r="64" spans="1:13" hidden="1" x14ac:dyDescent="0.25">
      <c r="B64" s="92" t="s">
        <v>158</v>
      </c>
      <c r="C64" s="92">
        <v>1526</v>
      </c>
      <c r="G64" s="92" t="s">
        <v>59</v>
      </c>
      <c r="H64" s="133">
        <v>724</v>
      </c>
      <c r="L64" s="106" t="s">
        <v>80</v>
      </c>
      <c r="M64" s="136"/>
    </row>
    <row r="65" spans="2:13" hidden="1" x14ac:dyDescent="0.25">
      <c r="B65" s="92" t="s">
        <v>51</v>
      </c>
      <c r="C65" s="92">
        <v>1514</v>
      </c>
      <c r="G65" s="92" t="s">
        <v>64</v>
      </c>
      <c r="H65" s="92">
        <v>589</v>
      </c>
      <c r="L65" s="106" t="s">
        <v>173</v>
      </c>
      <c r="M65" s="143"/>
    </row>
    <row r="66" spans="2:13" hidden="1" x14ac:dyDescent="0.25">
      <c r="B66" s="92" t="s">
        <v>15</v>
      </c>
      <c r="C66" s="131">
        <v>1445</v>
      </c>
      <c r="G66" s="92" t="s">
        <v>129</v>
      </c>
      <c r="H66" s="92">
        <v>573</v>
      </c>
    </row>
    <row r="67" spans="2:13" hidden="1" x14ac:dyDescent="0.25">
      <c r="B67" s="92" t="s">
        <v>116</v>
      </c>
      <c r="C67" s="136">
        <v>1433</v>
      </c>
      <c r="G67" s="92" t="s">
        <v>94</v>
      </c>
      <c r="H67" s="131">
        <v>519</v>
      </c>
    </row>
    <row r="68" spans="2:13" hidden="1" x14ac:dyDescent="0.25">
      <c r="B68" s="92" t="s">
        <v>21</v>
      </c>
      <c r="C68" s="147">
        <v>1377</v>
      </c>
      <c r="G68" s="92" t="s">
        <v>161</v>
      </c>
      <c r="H68" s="92">
        <v>471</v>
      </c>
    </row>
    <row r="69" spans="2:13" hidden="1" x14ac:dyDescent="0.25">
      <c r="B69" s="92" t="s">
        <v>17</v>
      </c>
      <c r="C69" s="92">
        <v>1328</v>
      </c>
      <c r="G69" s="92" t="s">
        <v>54</v>
      </c>
      <c r="H69" s="132">
        <v>426</v>
      </c>
    </row>
    <row r="70" spans="2:13" hidden="1" x14ac:dyDescent="0.25">
      <c r="B70" s="92" t="s">
        <v>161</v>
      </c>
      <c r="C70" s="92">
        <v>1266</v>
      </c>
      <c r="G70" s="92" t="s">
        <v>145</v>
      </c>
      <c r="H70" s="92">
        <v>425</v>
      </c>
    </row>
    <row r="71" spans="2:13" hidden="1" x14ac:dyDescent="0.25">
      <c r="B71" s="92" t="s">
        <v>25</v>
      </c>
      <c r="C71" s="92">
        <v>1231</v>
      </c>
      <c r="G71" s="92" t="s">
        <v>153</v>
      </c>
      <c r="H71" s="92">
        <v>423</v>
      </c>
    </row>
    <row r="72" spans="2:13" hidden="1" x14ac:dyDescent="0.25">
      <c r="B72" s="92" t="s">
        <v>30</v>
      </c>
      <c r="C72" s="92">
        <v>1160</v>
      </c>
      <c r="G72" s="92" t="s">
        <v>124</v>
      </c>
      <c r="H72" s="92">
        <v>422</v>
      </c>
    </row>
    <row r="73" spans="2:13" hidden="1" x14ac:dyDescent="0.25">
      <c r="B73" s="92" t="s">
        <v>91</v>
      </c>
      <c r="C73" s="92">
        <v>960</v>
      </c>
      <c r="G73" s="92" t="s">
        <v>22</v>
      </c>
      <c r="H73" s="92">
        <v>381</v>
      </c>
    </row>
    <row r="74" spans="2:13" hidden="1" x14ac:dyDescent="0.25">
      <c r="B74" s="92" t="s">
        <v>64</v>
      </c>
      <c r="C74" s="92">
        <v>886</v>
      </c>
      <c r="G74" s="92" t="s">
        <v>47</v>
      </c>
      <c r="H74" s="92">
        <v>381</v>
      </c>
    </row>
    <row r="75" spans="2:13" hidden="1" x14ac:dyDescent="0.25">
      <c r="B75" s="92" t="s">
        <v>29</v>
      </c>
      <c r="C75" s="133">
        <v>792</v>
      </c>
      <c r="G75" s="92" t="s">
        <v>17</v>
      </c>
      <c r="H75" s="92">
        <v>362</v>
      </c>
    </row>
    <row r="76" spans="2:13" hidden="1" x14ac:dyDescent="0.25">
      <c r="B76" s="92" t="s">
        <v>129</v>
      </c>
      <c r="C76" s="92">
        <v>754</v>
      </c>
      <c r="G76" s="92" t="s">
        <v>26</v>
      </c>
      <c r="H76" s="132">
        <v>356</v>
      </c>
    </row>
    <row r="77" spans="2:13" hidden="1" x14ac:dyDescent="0.25">
      <c r="B77" s="92" t="s">
        <v>55</v>
      </c>
      <c r="C77" s="92">
        <v>577</v>
      </c>
      <c r="G77" s="92" t="s">
        <v>27</v>
      </c>
      <c r="H77" s="92">
        <v>352</v>
      </c>
    </row>
    <row r="78" spans="2:13" hidden="1" x14ac:dyDescent="0.25">
      <c r="B78" s="92" t="s">
        <v>74</v>
      </c>
      <c r="C78" s="92">
        <v>560</v>
      </c>
      <c r="G78" s="92" t="s">
        <v>51</v>
      </c>
      <c r="H78" s="92">
        <v>337</v>
      </c>
    </row>
    <row r="79" spans="2:13" hidden="1" x14ac:dyDescent="0.25">
      <c r="B79" s="92" t="s">
        <v>47</v>
      </c>
      <c r="C79" s="92">
        <v>519</v>
      </c>
      <c r="G79" s="92" t="s">
        <v>147</v>
      </c>
      <c r="H79" s="92">
        <v>334</v>
      </c>
    </row>
    <row r="80" spans="2:13" hidden="1" x14ac:dyDescent="0.25">
      <c r="B80" s="92" t="s">
        <v>124</v>
      </c>
      <c r="C80" s="92">
        <v>516</v>
      </c>
      <c r="G80" s="92" t="s">
        <v>91</v>
      </c>
      <c r="H80" s="92">
        <v>333</v>
      </c>
    </row>
    <row r="81" spans="2:8" hidden="1" x14ac:dyDescent="0.25">
      <c r="B81" s="92" t="s">
        <v>111</v>
      </c>
      <c r="C81" s="92">
        <v>505</v>
      </c>
      <c r="G81" s="92" t="s">
        <v>62</v>
      </c>
      <c r="H81" s="92">
        <v>332</v>
      </c>
    </row>
    <row r="82" spans="2:8" hidden="1" x14ac:dyDescent="0.25">
      <c r="B82" s="92" t="s">
        <v>62</v>
      </c>
      <c r="C82" s="92">
        <v>460</v>
      </c>
      <c r="G82" s="92" t="s">
        <v>133</v>
      </c>
      <c r="H82" s="92">
        <v>332</v>
      </c>
    </row>
    <row r="83" spans="2:8" hidden="1" x14ac:dyDescent="0.25">
      <c r="B83" s="92" t="s">
        <v>95</v>
      </c>
      <c r="C83" s="92">
        <v>425</v>
      </c>
      <c r="G83" s="92" t="s">
        <v>30</v>
      </c>
      <c r="H83" s="92">
        <v>291</v>
      </c>
    </row>
    <row r="84" spans="2:8" hidden="1" x14ac:dyDescent="0.25">
      <c r="B84" s="92" t="s">
        <v>22</v>
      </c>
      <c r="C84" s="92">
        <v>380</v>
      </c>
      <c r="G84" s="92" t="s">
        <v>111</v>
      </c>
      <c r="H84" s="92">
        <v>284</v>
      </c>
    </row>
    <row r="85" spans="2:8" hidden="1" x14ac:dyDescent="0.25">
      <c r="B85" s="92" t="s">
        <v>145</v>
      </c>
      <c r="C85" s="92">
        <v>349</v>
      </c>
      <c r="G85" s="92" t="s">
        <v>25</v>
      </c>
      <c r="H85" s="92">
        <v>255</v>
      </c>
    </row>
    <row r="86" spans="2:8" hidden="1" x14ac:dyDescent="0.25">
      <c r="B86" s="92" t="s">
        <v>84</v>
      </c>
      <c r="C86" s="92">
        <v>310</v>
      </c>
      <c r="G86" s="92" t="s">
        <v>16</v>
      </c>
      <c r="H86" s="92">
        <v>248</v>
      </c>
    </row>
    <row r="87" spans="2:8" hidden="1" x14ac:dyDescent="0.25">
      <c r="B87" s="92" t="s">
        <v>120</v>
      </c>
      <c r="C87" s="92">
        <v>276</v>
      </c>
      <c r="G87" s="92" t="s">
        <v>92</v>
      </c>
      <c r="H87" s="92">
        <v>242</v>
      </c>
    </row>
    <row r="88" spans="2:8" hidden="1" x14ac:dyDescent="0.25">
      <c r="B88" s="92" t="s">
        <v>137</v>
      </c>
      <c r="C88" s="92">
        <v>256</v>
      </c>
      <c r="G88" s="92" t="s">
        <v>135</v>
      </c>
      <c r="H88" s="92">
        <v>213</v>
      </c>
    </row>
    <row r="89" spans="2:8" hidden="1" x14ac:dyDescent="0.25">
      <c r="B89" s="92" t="s">
        <v>27</v>
      </c>
      <c r="C89" s="92">
        <v>249</v>
      </c>
      <c r="G89" s="92" t="s">
        <v>170</v>
      </c>
      <c r="H89" s="92">
        <v>203</v>
      </c>
    </row>
    <row r="90" spans="2:8" hidden="1" x14ac:dyDescent="0.25">
      <c r="B90" s="92" t="s">
        <v>167</v>
      </c>
      <c r="C90" s="92">
        <v>242</v>
      </c>
      <c r="G90" s="92" t="s">
        <v>84</v>
      </c>
      <c r="H90" s="92">
        <v>188</v>
      </c>
    </row>
    <row r="91" spans="2:8" hidden="1" x14ac:dyDescent="0.25">
      <c r="B91" s="92" t="s">
        <v>18</v>
      </c>
      <c r="C91" s="92">
        <v>207</v>
      </c>
      <c r="G91" s="92" t="s">
        <v>90</v>
      </c>
      <c r="H91" s="92">
        <v>163</v>
      </c>
    </row>
    <row r="92" spans="2:8" hidden="1" x14ac:dyDescent="0.25">
      <c r="B92" s="92" t="s">
        <v>63</v>
      </c>
      <c r="C92" s="92">
        <v>199</v>
      </c>
      <c r="G92" s="92" t="s">
        <v>100</v>
      </c>
      <c r="H92" s="92">
        <v>156</v>
      </c>
    </row>
    <row r="93" spans="2:8" hidden="1" x14ac:dyDescent="0.25">
      <c r="B93" s="92" t="s">
        <v>135</v>
      </c>
      <c r="C93" s="92">
        <v>184</v>
      </c>
      <c r="G93" s="92" t="s">
        <v>85</v>
      </c>
      <c r="H93" s="92">
        <v>155</v>
      </c>
    </row>
    <row r="94" spans="2:8" hidden="1" x14ac:dyDescent="0.25">
      <c r="B94" s="92" t="s">
        <v>165</v>
      </c>
      <c r="C94" s="92">
        <v>182</v>
      </c>
      <c r="G94" s="92" t="s">
        <v>171</v>
      </c>
      <c r="H94" s="92">
        <v>140</v>
      </c>
    </row>
    <row r="95" spans="2:8" hidden="1" x14ac:dyDescent="0.25">
      <c r="B95" s="92" t="s">
        <v>147</v>
      </c>
      <c r="C95" s="92">
        <v>175</v>
      </c>
      <c r="G95" s="92" t="s">
        <v>63</v>
      </c>
      <c r="H95" s="92">
        <v>136</v>
      </c>
    </row>
    <row r="96" spans="2:8" hidden="1" x14ac:dyDescent="0.25">
      <c r="B96" s="92" t="s">
        <v>92</v>
      </c>
      <c r="C96" s="92">
        <v>149</v>
      </c>
      <c r="G96" s="92" t="s">
        <v>167</v>
      </c>
      <c r="H96" s="92">
        <v>131</v>
      </c>
    </row>
    <row r="97" spans="2:8" hidden="1" x14ac:dyDescent="0.25">
      <c r="B97" s="92" t="s">
        <v>171</v>
      </c>
      <c r="C97" s="92">
        <v>136</v>
      </c>
      <c r="G97" s="92" t="s">
        <v>78</v>
      </c>
      <c r="H97" s="92">
        <v>130</v>
      </c>
    </row>
    <row r="98" spans="2:8" hidden="1" x14ac:dyDescent="0.25">
      <c r="B98" s="92" t="s">
        <v>170</v>
      </c>
      <c r="C98" s="92">
        <v>135</v>
      </c>
      <c r="G98" s="92" t="s">
        <v>118</v>
      </c>
      <c r="H98" s="92">
        <v>118</v>
      </c>
    </row>
    <row r="99" spans="2:8" hidden="1" x14ac:dyDescent="0.25">
      <c r="B99" s="92" t="s">
        <v>153</v>
      </c>
      <c r="C99" s="92">
        <v>135</v>
      </c>
      <c r="G99" s="92" t="s">
        <v>74</v>
      </c>
      <c r="H99" s="92">
        <v>102</v>
      </c>
    </row>
    <row r="100" spans="2:8" hidden="1" x14ac:dyDescent="0.25">
      <c r="B100" s="92" t="s">
        <v>104</v>
      </c>
      <c r="C100" s="92">
        <v>116</v>
      </c>
      <c r="G100" s="92" t="s">
        <v>103</v>
      </c>
      <c r="H100" s="92">
        <v>96</v>
      </c>
    </row>
    <row r="101" spans="2:8" hidden="1" x14ac:dyDescent="0.25">
      <c r="B101" s="92" t="s">
        <v>118</v>
      </c>
      <c r="C101" s="92">
        <v>108</v>
      </c>
      <c r="G101" s="92" t="s">
        <v>18</v>
      </c>
      <c r="H101" s="92">
        <v>91</v>
      </c>
    </row>
    <row r="102" spans="2:8" hidden="1" x14ac:dyDescent="0.25">
      <c r="B102" s="92" t="s">
        <v>85</v>
      </c>
      <c r="C102" s="92">
        <v>106</v>
      </c>
      <c r="G102" s="92" t="s">
        <v>165</v>
      </c>
      <c r="H102" s="92">
        <v>84</v>
      </c>
    </row>
    <row r="103" spans="2:8" hidden="1" x14ac:dyDescent="0.25">
      <c r="B103" s="92" t="s">
        <v>144</v>
      </c>
      <c r="C103" s="92">
        <v>98</v>
      </c>
      <c r="G103" s="92" t="s">
        <v>120</v>
      </c>
      <c r="H103" s="92">
        <v>84</v>
      </c>
    </row>
    <row r="104" spans="2:8" hidden="1" x14ac:dyDescent="0.25">
      <c r="B104" s="92" t="s">
        <v>36</v>
      </c>
      <c r="C104" s="92">
        <v>95</v>
      </c>
      <c r="G104" s="92" t="s">
        <v>125</v>
      </c>
      <c r="H104" s="92">
        <v>77</v>
      </c>
    </row>
    <row r="105" spans="2:8" hidden="1" x14ac:dyDescent="0.25">
      <c r="B105" s="92" t="s">
        <v>75</v>
      </c>
      <c r="C105" s="92">
        <v>89</v>
      </c>
      <c r="G105" s="92" t="s">
        <v>73</v>
      </c>
      <c r="H105" s="92">
        <v>66</v>
      </c>
    </row>
    <row r="106" spans="2:8" hidden="1" x14ac:dyDescent="0.25">
      <c r="B106" s="92" t="s">
        <v>73</v>
      </c>
      <c r="C106" s="92">
        <v>82</v>
      </c>
      <c r="G106" s="92" t="s">
        <v>55</v>
      </c>
      <c r="H106" s="92">
        <v>57</v>
      </c>
    </row>
    <row r="107" spans="2:8" hidden="1" x14ac:dyDescent="0.25">
      <c r="B107" s="92" t="s">
        <v>125</v>
      </c>
      <c r="C107" s="92">
        <v>72</v>
      </c>
      <c r="G107" s="92" t="s">
        <v>137</v>
      </c>
      <c r="H107" s="92">
        <v>56</v>
      </c>
    </row>
    <row r="108" spans="2:8" hidden="1" x14ac:dyDescent="0.25">
      <c r="B108" s="92" t="s">
        <v>100</v>
      </c>
      <c r="C108" s="92">
        <v>72</v>
      </c>
      <c r="G108" s="92" t="s">
        <v>158</v>
      </c>
      <c r="H108" s="92">
        <v>53</v>
      </c>
    </row>
    <row r="109" spans="2:8" hidden="1" x14ac:dyDescent="0.25">
      <c r="B109" s="92" t="s">
        <v>49</v>
      </c>
      <c r="C109" s="92">
        <v>66</v>
      </c>
      <c r="G109" s="92" t="s">
        <v>144</v>
      </c>
      <c r="H109" s="92">
        <v>51</v>
      </c>
    </row>
    <row r="110" spans="2:8" hidden="1" x14ac:dyDescent="0.25">
      <c r="B110" s="92" t="s">
        <v>78</v>
      </c>
      <c r="C110" s="92">
        <v>63</v>
      </c>
      <c r="G110" s="92" t="s">
        <v>172</v>
      </c>
      <c r="H110" s="92">
        <v>48</v>
      </c>
    </row>
    <row r="111" spans="2:8" hidden="1" x14ac:dyDescent="0.25">
      <c r="B111" s="92" t="s">
        <v>128</v>
      </c>
      <c r="C111" s="92">
        <v>61</v>
      </c>
      <c r="G111" s="92" t="s">
        <v>164</v>
      </c>
      <c r="H111" s="92">
        <v>45</v>
      </c>
    </row>
    <row r="112" spans="2:8" hidden="1" x14ac:dyDescent="0.25">
      <c r="B112" s="92" t="s">
        <v>99</v>
      </c>
      <c r="C112" s="130">
        <v>59</v>
      </c>
      <c r="G112" s="92" t="s">
        <v>76</v>
      </c>
      <c r="H112" s="92">
        <v>38</v>
      </c>
    </row>
    <row r="113" spans="2:8" hidden="1" x14ac:dyDescent="0.25">
      <c r="B113" s="92" t="s">
        <v>90</v>
      </c>
      <c r="C113" s="92">
        <v>55</v>
      </c>
      <c r="G113" s="92" t="s">
        <v>95</v>
      </c>
      <c r="H113" s="92">
        <v>36</v>
      </c>
    </row>
    <row r="114" spans="2:8" hidden="1" x14ac:dyDescent="0.25">
      <c r="B114" s="92" t="s">
        <v>77</v>
      </c>
      <c r="C114" s="92">
        <v>43</v>
      </c>
      <c r="G114" s="92" t="s">
        <v>36</v>
      </c>
      <c r="H114" s="92">
        <v>33</v>
      </c>
    </row>
    <row r="115" spans="2:8" hidden="1" x14ac:dyDescent="0.25">
      <c r="B115" s="92" t="s">
        <v>134</v>
      </c>
      <c r="C115" s="92">
        <v>37</v>
      </c>
      <c r="G115" s="92" t="s">
        <v>138</v>
      </c>
      <c r="H115" s="92">
        <v>33</v>
      </c>
    </row>
    <row r="116" spans="2:8" hidden="1" x14ac:dyDescent="0.25">
      <c r="B116" s="92" t="s">
        <v>123</v>
      </c>
      <c r="C116" s="92">
        <v>36</v>
      </c>
      <c r="G116" s="92" t="s">
        <v>83</v>
      </c>
      <c r="H116" s="92">
        <v>32</v>
      </c>
    </row>
    <row r="117" spans="2:8" hidden="1" x14ac:dyDescent="0.25">
      <c r="B117" s="92" t="s">
        <v>136</v>
      </c>
      <c r="C117" s="92">
        <v>36</v>
      </c>
      <c r="G117" s="92" t="s">
        <v>33</v>
      </c>
      <c r="H117" s="92">
        <v>30</v>
      </c>
    </row>
    <row r="118" spans="2:8" hidden="1" x14ac:dyDescent="0.25">
      <c r="B118" s="92" t="s">
        <v>133</v>
      </c>
      <c r="C118" s="92">
        <v>34</v>
      </c>
      <c r="G118" s="92" t="s">
        <v>49</v>
      </c>
      <c r="H118" s="92">
        <v>29</v>
      </c>
    </row>
    <row r="119" spans="2:8" hidden="1" x14ac:dyDescent="0.25">
      <c r="B119" s="92" t="s">
        <v>169</v>
      </c>
      <c r="C119" s="92">
        <v>30</v>
      </c>
      <c r="G119" s="92" t="s">
        <v>75</v>
      </c>
      <c r="H119" s="92">
        <v>29</v>
      </c>
    </row>
    <row r="120" spans="2:8" hidden="1" x14ac:dyDescent="0.25">
      <c r="B120" s="92" t="s">
        <v>58</v>
      </c>
      <c r="C120" s="92">
        <v>28</v>
      </c>
      <c r="G120" s="92" t="s">
        <v>44</v>
      </c>
      <c r="H120" s="92">
        <v>28</v>
      </c>
    </row>
    <row r="121" spans="2:8" hidden="1" x14ac:dyDescent="0.25">
      <c r="B121" s="92" t="s">
        <v>83</v>
      </c>
      <c r="C121" s="92">
        <v>26</v>
      </c>
      <c r="G121" s="92" t="s">
        <v>123</v>
      </c>
      <c r="H121" s="92">
        <v>26</v>
      </c>
    </row>
    <row r="122" spans="2:8" hidden="1" x14ac:dyDescent="0.25">
      <c r="B122" s="92" t="s">
        <v>114</v>
      </c>
      <c r="C122" s="92">
        <v>24</v>
      </c>
      <c r="G122" s="92" t="s">
        <v>42</v>
      </c>
      <c r="H122" s="92">
        <v>24</v>
      </c>
    </row>
    <row r="123" spans="2:8" hidden="1" x14ac:dyDescent="0.25">
      <c r="B123" s="92" t="s">
        <v>93</v>
      </c>
      <c r="C123" s="92">
        <v>23</v>
      </c>
      <c r="G123" s="92" t="s">
        <v>108</v>
      </c>
      <c r="H123" s="92">
        <v>22</v>
      </c>
    </row>
    <row r="124" spans="2:8" hidden="1" x14ac:dyDescent="0.25">
      <c r="B124" s="92" t="s">
        <v>172</v>
      </c>
      <c r="C124" s="92">
        <v>18</v>
      </c>
      <c r="G124" s="92" t="s">
        <v>106</v>
      </c>
      <c r="H124" s="92">
        <v>22</v>
      </c>
    </row>
    <row r="125" spans="2:8" hidden="1" x14ac:dyDescent="0.25">
      <c r="B125" s="92" t="s">
        <v>157</v>
      </c>
      <c r="C125" s="92">
        <v>17</v>
      </c>
      <c r="G125" s="92" t="s">
        <v>35</v>
      </c>
      <c r="H125" s="92">
        <v>21</v>
      </c>
    </row>
    <row r="126" spans="2:8" hidden="1" x14ac:dyDescent="0.25">
      <c r="B126" s="92" t="s">
        <v>103</v>
      </c>
      <c r="C126" s="92">
        <v>16</v>
      </c>
      <c r="G126" s="92" t="s">
        <v>136</v>
      </c>
      <c r="H126" s="92">
        <v>20</v>
      </c>
    </row>
    <row r="127" spans="2:8" hidden="1" x14ac:dyDescent="0.25">
      <c r="B127" s="92" t="s">
        <v>57</v>
      </c>
      <c r="C127" s="92">
        <v>14</v>
      </c>
      <c r="G127" s="92" t="s">
        <v>157</v>
      </c>
      <c r="H127" s="92">
        <v>20</v>
      </c>
    </row>
    <row r="128" spans="2:8" hidden="1" x14ac:dyDescent="0.25">
      <c r="B128" s="92" t="s">
        <v>143</v>
      </c>
      <c r="C128" s="92">
        <v>13</v>
      </c>
      <c r="G128" s="92" t="s">
        <v>77</v>
      </c>
      <c r="H128" s="92">
        <v>18</v>
      </c>
    </row>
    <row r="129" spans="2:8" hidden="1" x14ac:dyDescent="0.25">
      <c r="B129" s="92" t="s">
        <v>162</v>
      </c>
      <c r="C129" s="92">
        <v>12</v>
      </c>
      <c r="G129" s="92" t="s">
        <v>139</v>
      </c>
      <c r="H129" s="92">
        <v>14</v>
      </c>
    </row>
    <row r="130" spans="2:8" hidden="1" x14ac:dyDescent="0.25">
      <c r="B130" s="92" t="s">
        <v>154</v>
      </c>
      <c r="C130" s="92">
        <v>12</v>
      </c>
      <c r="G130" s="92" t="s">
        <v>142</v>
      </c>
      <c r="H130" s="92">
        <v>12</v>
      </c>
    </row>
    <row r="131" spans="2:8" hidden="1" x14ac:dyDescent="0.25">
      <c r="B131" s="92" t="s">
        <v>33</v>
      </c>
      <c r="C131" s="92">
        <v>11</v>
      </c>
      <c r="G131" s="92" t="s">
        <v>104</v>
      </c>
      <c r="H131" s="92">
        <v>12</v>
      </c>
    </row>
    <row r="132" spans="2:8" hidden="1" x14ac:dyDescent="0.25">
      <c r="B132" s="92" t="s">
        <v>138</v>
      </c>
      <c r="C132" s="92">
        <v>11</v>
      </c>
      <c r="G132" s="92" t="s">
        <v>114</v>
      </c>
      <c r="H132" s="92">
        <v>10</v>
      </c>
    </row>
    <row r="133" spans="2:8" hidden="1" x14ac:dyDescent="0.25">
      <c r="B133" s="92" t="s">
        <v>166</v>
      </c>
      <c r="C133" s="92">
        <v>10</v>
      </c>
      <c r="G133" s="92" t="s">
        <v>87</v>
      </c>
      <c r="H133" s="92">
        <v>10</v>
      </c>
    </row>
    <row r="134" spans="2:8" hidden="1" x14ac:dyDescent="0.25">
      <c r="B134" s="92" t="s">
        <v>65</v>
      </c>
      <c r="C134" s="92">
        <v>10</v>
      </c>
      <c r="G134" s="92" t="s">
        <v>169</v>
      </c>
      <c r="H134" s="92">
        <v>9</v>
      </c>
    </row>
    <row r="135" spans="2:8" hidden="1" x14ac:dyDescent="0.25">
      <c r="B135" s="92" t="s">
        <v>164</v>
      </c>
      <c r="C135" s="92">
        <v>10</v>
      </c>
      <c r="G135" s="92" t="s">
        <v>134</v>
      </c>
      <c r="H135" s="92">
        <v>9</v>
      </c>
    </row>
    <row r="136" spans="2:8" hidden="1" x14ac:dyDescent="0.25">
      <c r="B136" s="92" t="s">
        <v>87</v>
      </c>
      <c r="C136" s="92">
        <v>9</v>
      </c>
      <c r="G136" s="92" t="s">
        <v>65</v>
      </c>
      <c r="H136" s="92">
        <v>9</v>
      </c>
    </row>
    <row r="137" spans="2:8" hidden="1" x14ac:dyDescent="0.25">
      <c r="B137" s="92" t="s">
        <v>46</v>
      </c>
      <c r="C137" s="92">
        <v>8</v>
      </c>
      <c r="G137" s="92" t="s">
        <v>40</v>
      </c>
      <c r="H137" s="92">
        <v>9</v>
      </c>
    </row>
    <row r="138" spans="2:8" hidden="1" x14ac:dyDescent="0.25">
      <c r="B138" s="92" t="s">
        <v>142</v>
      </c>
      <c r="C138" s="92">
        <v>8</v>
      </c>
      <c r="G138" s="92" t="s">
        <v>152</v>
      </c>
      <c r="H138" s="92">
        <v>8</v>
      </c>
    </row>
    <row r="139" spans="2:8" hidden="1" x14ac:dyDescent="0.25">
      <c r="B139" s="92" t="s">
        <v>119</v>
      </c>
      <c r="C139" s="92">
        <v>8</v>
      </c>
      <c r="G139" s="92" t="s">
        <v>107</v>
      </c>
      <c r="H139" s="92">
        <v>7</v>
      </c>
    </row>
    <row r="140" spans="2:8" hidden="1" x14ac:dyDescent="0.25">
      <c r="B140" s="92" t="s">
        <v>35</v>
      </c>
      <c r="C140" s="92">
        <v>6</v>
      </c>
      <c r="G140" s="92" t="s">
        <v>57</v>
      </c>
      <c r="H140" s="92">
        <v>7</v>
      </c>
    </row>
    <row r="141" spans="2:8" hidden="1" x14ac:dyDescent="0.25">
      <c r="B141" s="92" t="s">
        <v>41</v>
      </c>
      <c r="C141" s="92">
        <v>6</v>
      </c>
      <c r="G141" s="92" t="s">
        <v>162</v>
      </c>
      <c r="H141" s="92">
        <v>7</v>
      </c>
    </row>
    <row r="142" spans="2:8" hidden="1" x14ac:dyDescent="0.25">
      <c r="B142" s="92" t="s">
        <v>132</v>
      </c>
      <c r="C142" s="92">
        <v>5</v>
      </c>
      <c r="G142" s="92" t="s">
        <v>93</v>
      </c>
      <c r="H142" s="92">
        <v>6</v>
      </c>
    </row>
    <row r="143" spans="2:8" hidden="1" x14ac:dyDescent="0.25">
      <c r="B143" s="92" t="s">
        <v>151</v>
      </c>
      <c r="C143" s="92">
        <v>5</v>
      </c>
      <c r="G143" s="92" t="s">
        <v>128</v>
      </c>
      <c r="H143" s="92">
        <v>6</v>
      </c>
    </row>
    <row r="144" spans="2:8" hidden="1" x14ac:dyDescent="0.25">
      <c r="B144" s="92" t="s">
        <v>106</v>
      </c>
      <c r="C144" s="92">
        <v>5</v>
      </c>
      <c r="G144" s="92" t="s">
        <v>46</v>
      </c>
      <c r="H144" s="92">
        <v>6</v>
      </c>
    </row>
    <row r="145" spans="2:8" hidden="1" x14ac:dyDescent="0.25">
      <c r="B145" s="92" t="s">
        <v>76</v>
      </c>
      <c r="C145" s="92">
        <v>5</v>
      </c>
      <c r="G145" s="92" t="s">
        <v>58</v>
      </c>
      <c r="H145" s="92">
        <v>5</v>
      </c>
    </row>
    <row r="146" spans="2:8" hidden="1" x14ac:dyDescent="0.25">
      <c r="B146" s="92" t="s">
        <v>168</v>
      </c>
      <c r="C146" s="92">
        <v>5</v>
      </c>
      <c r="G146" s="92" t="s">
        <v>70</v>
      </c>
      <c r="H146" s="92">
        <v>4</v>
      </c>
    </row>
    <row r="147" spans="2:8" hidden="1" x14ac:dyDescent="0.25">
      <c r="B147" s="92" t="s">
        <v>61</v>
      </c>
      <c r="C147" s="92">
        <v>5</v>
      </c>
      <c r="G147" s="92" t="s">
        <v>41</v>
      </c>
      <c r="H147" s="92">
        <v>4</v>
      </c>
    </row>
    <row r="148" spans="2:8" hidden="1" x14ac:dyDescent="0.25">
      <c r="B148" s="92" t="s">
        <v>44</v>
      </c>
      <c r="C148" s="92">
        <v>4</v>
      </c>
      <c r="G148" s="92" t="s">
        <v>48</v>
      </c>
      <c r="H148" s="92">
        <v>4</v>
      </c>
    </row>
    <row r="149" spans="2:8" hidden="1" x14ac:dyDescent="0.25">
      <c r="B149" s="92" t="s">
        <v>146</v>
      </c>
      <c r="C149" s="92">
        <v>4</v>
      </c>
      <c r="G149" s="92" t="s">
        <v>146</v>
      </c>
      <c r="H149" s="92">
        <v>4</v>
      </c>
    </row>
    <row r="150" spans="2:8" hidden="1" x14ac:dyDescent="0.25">
      <c r="B150" s="92" t="s">
        <v>141</v>
      </c>
      <c r="C150" s="92">
        <v>4</v>
      </c>
      <c r="G150" s="92" t="s">
        <v>119</v>
      </c>
      <c r="H150" s="92">
        <v>3</v>
      </c>
    </row>
    <row r="151" spans="2:8" hidden="1" x14ac:dyDescent="0.25">
      <c r="B151" s="92" t="s">
        <v>108</v>
      </c>
      <c r="C151" s="92">
        <v>4</v>
      </c>
      <c r="G151" s="92" t="s">
        <v>141</v>
      </c>
      <c r="H151" s="92">
        <v>3</v>
      </c>
    </row>
    <row r="152" spans="2:8" hidden="1" x14ac:dyDescent="0.25">
      <c r="B152" s="92" t="s">
        <v>67</v>
      </c>
      <c r="C152" s="92">
        <v>3</v>
      </c>
      <c r="G152" s="92" t="s">
        <v>89</v>
      </c>
      <c r="H152" s="92">
        <v>3</v>
      </c>
    </row>
    <row r="153" spans="2:8" hidden="1" x14ac:dyDescent="0.25">
      <c r="B153" s="92" t="s">
        <v>86</v>
      </c>
      <c r="C153" s="92">
        <v>3</v>
      </c>
      <c r="G153" s="92" t="s">
        <v>132</v>
      </c>
      <c r="H153" s="92">
        <v>3</v>
      </c>
    </row>
    <row r="154" spans="2:8" hidden="1" x14ac:dyDescent="0.25">
      <c r="B154" s="92" t="s">
        <v>139</v>
      </c>
      <c r="C154" s="92">
        <v>3</v>
      </c>
      <c r="G154" s="92" t="s">
        <v>154</v>
      </c>
      <c r="H154" s="92">
        <v>2</v>
      </c>
    </row>
    <row r="155" spans="2:8" hidden="1" x14ac:dyDescent="0.25">
      <c r="B155" s="92" t="s">
        <v>109</v>
      </c>
      <c r="C155" s="92">
        <v>3</v>
      </c>
      <c r="G155" s="92" t="s">
        <v>148</v>
      </c>
      <c r="H155" s="92">
        <v>2</v>
      </c>
    </row>
    <row r="156" spans="2:8" hidden="1" x14ac:dyDescent="0.25">
      <c r="B156" s="92" t="s">
        <v>40</v>
      </c>
      <c r="C156" s="92">
        <v>2</v>
      </c>
      <c r="G156" s="92" t="s">
        <v>126</v>
      </c>
      <c r="H156" s="92">
        <v>2</v>
      </c>
    </row>
    <row r="157" spans="2:8" hidden="1" x14ac:dyDescent="0.25">
      <c r="B157" s="92" t="s">
        <v>156</v>
      </c>
      <c r="C157" s="92">
        <v>2</v>
      </c>
      <c r="G157" s="92" t="s">
        <v>166</v>
      </c>
      <c r="H157" s="92">
        <v>2</v>
      </c>
    </row>
    <row r="158" spans="2:8" hidden="1" x14ac:dyDescent="0.25">
      <c r="B158" s="92" t="s">
        <v>42</v>
      </c>
      <c r="C158" s="92">
        <v>2</v>
      </c>
      <c r="G158" s="92" t="s">
        <v>163</v>
      </c>
      <c r="H158" s="92">
        <v>2</v>
      </c>
    </row>
    <row r="159" spans="2:8" hidden="1" x14ac:dyDescent="0.25">
      <c r="B159" s="92" t="s">
        <v>107</v>
      </c>
      <c r="C159" s="92">
        <v>2</v>
      </c>
      <c r="G159" s="92" t="s">
        <v>34</v>
      </c>
      <c r="H159" s="92">
        <v>2</v>
      </c>
    </row>
    <row r="160" spans="2:8" hidden="1" x14ac:dyDescent="0.25">
      <c r="B160" s="92" t="s">
        <v>70</v>
      </c>
      <c r="C160" s="92">
        <v>2</v>
      </c>
      <c r="G160" s="92" t="s">
        <v>113</v>
      </c>
      <c r="H160" s="92">
        <v>2</v>
      </c>
    </row>
    <row r="161" spans="2:8" hidden="1" x14ac:dyDescent="0.25">
      <c r="B161" s="92" t="s">
        <v>79</v>
      </c>
      <c r="C161" s="92">
        <v>2</v>
      </c>
      <c r="G161" s="92" t="s">
        <v>160</v>
      </c>
      <c r="H161" s="92">
        <v>2</v>
      </c>
    </row>
    <row r="162" spans="2:8" hidden="1" x14ac:dyDescent="0.25">
      <c r="B162" s="92" t="s">
        <v>43</v>
      </c>
      <c r="C162" s="92">
        <v>1</v>
      </c>
      <c r="G162" s="92" t="s">
        <v>110</v>
      </c>
      <c r="H162" s="92">
        <v>2</v>
      </c>
    </row>
    <row r="163" spans="2:8" hidden="1" x14ac:dyDescent="0.25">
      <c r="B163" s="92" t="s">
        <v>113</v>
      </c>
      <c r="C163" s="92">
        <v>1</v>
      </c>
      <c r="G163" s="92" t="s">
        <v>109</v>
      </c>
      <c r="H163" s="92">
        <v>2</v>
      </c>
    </row>
    <row r="164" spans="2:8" hidden="1" x14ac:dyDescent="0.25">
      <c r="B164" s="92" t="s">
        <v>155</v>
      </c>
      <c r="C164" s="92">
        <v>1</v>
      </c>
      <c r="G164" s="92" t="s">
        <v>53</v>
      </c>
      <c r="H164" s="92">
        <v>1</v>
      </c>
    </row>
    <row r="165" spans="2:8" hidden="1" x14ac:dyDescent="0.25">
      <c r="B165" s="92" t="s">
        <v>45</v>
      </c>
      <c r="C165" s="92">
        <v>1</v>
      </c>
      <c r="G165" s="92" t="s">
        <v>168</v>
      </c>
      <c r="H165" s="92">
        <v>1</v>
      </c>
    </row>
    <row r="166" spans="2:8" hidden="1" x14ac:dyDescent="0.25">
      <c r="B166" s="92" t="s">
        <v>126</v>
      </c>
      <c r="C166" s="92">
        <v>1</v>
      </c>
      <c r="G166" s="92" t="s">
        <v>86</v>
      </c>
      <c r="H166" s="92">
        <v>1</v>
      </c>
    </row>
    <row r="167" spans="2:8" hidden="1" x14ac:dyDescent="0.25">
      <c r="B167" s="92" t="s">
        <v>148</v>
      </c>
      <c r="C167" s="92">
        <v>1</v>
      </c>
      <c r="G167" s="92" t="s">
        <v>79</v>
      </c>
      <c r="H167" s="92">
        <v>1</v>
      </c>
    </row>
    <row r="168" spans="2:8" hidden="1" x14ac:dyDescent="0.25">
      <c r="B168" s="92" t="s">
        <v>152</v>
      </c>
      <c r="C168" s="92">
        <v>1</v>
      </c>
      <c r="G168" s="92" t="s">
        <v>43</v>
      </c>
      <c r="H168" s="92">
        <v>1</v>
      </c>
    </row>
    <row r="169" spans="2:8" hidden="1" x14ac:dyDescent="0.25">
      <c r="B169" s="92" t="s">
        <v>37</v>
      </c>
      <c r="C169" s="92">
        <v>0.92</v>
      </c>
      <c r="G169" s="92" t="s">
        <v>67</v>
      </c>
      <c r="H169" s="92">
        <v>1</v>
      </c>
    </row>
    <row r="170" spans="2:8" hidden="1" x14ac:dyDescent="0.25">
      <c r="B170" s="92" t="s">
        <v>110</v>
      </c>
      <c r="C170" s="92">
        <v>0.88970000000000005</v>
      </c>
      <c r="G170" s="92" t="s">
        <v>151</v>
      </c>
      <c r="H170" s="92">
        <v>0.67830000000000001</v>
      </c>
    </row>
    <row r="171" spans="2:8" hidden="1" x14ac:dyDescent="0.25">
      <c r="B171" s="92" t="s">
        <v>34</v>
      </c>
      <c r="C171" s="92">
        <v>0.85809999999999997</v>
      </c>
      <c r="G171" s="92" t="s">
        <v>140</v>
      </c>
      <c r="H171" s="92">
        <v>0.64870000000000005</v>
      </c>
    </row>
    <row r="172" spans="2:8" hidden="1" x14ac:dyDescent="0.25">
      <c r="B172" s="92" t="s">
        <v>102</v>
      </c>
      <c r="C172" s="92">
        <v>0.81620000000000004</v>
      </c>
      <c r="G172" s="92" t="s">
        <v>68</v>
      </c>
      <c r="H172" s="92">
        <v>0.61229999999999996</v>
      </c>
    </row>
    <row r="173" spans="2:8" hidden="1" x14ac:dyDescent="0.25">
      <c r="B173" s="92" t="s">
        <v>96</v>
      </c>
      <c r="C173" s="92">
        <v>0.80700000000000005</v>
      </c>
      <c r="G173" s="92" t="s">
        <v>96</v>
      </c>
      <c r="H173" s="92">
        <v>0.60270000000000001</v>
      </c>
    </row>
    <row r="174" spans="2:8" hidden="1" x14ac:dyDescent="0.25">
      <c r="B174" s="92" t="s">
        <v>38</v>
      </c>
      <c r="C174" s="92">
        <v>0.74839999999999995</v>
      </c>
      <c r="G174" s="92" t="s">
        <v>143</v>
      </c>
      <c r="H174" s="92">
        <v>0.56820000000000004</v>
      </c>
    </row>
    <row r="175" spans="2:8" hidden="1" x14ac:dyDescent="0.25">
      <c r="B175" s="92" t="s">
        <v>81</v>
      </c>
      <c r="C175" s="92">
        <v>0.74299999999999999</v>
      </c>
      <c r="G175" s="92" t="s">
        <v>38</v>
      </c>
      <c r="H175" s="92">
        <v>0.44</v>
      </c>
    </row>
    <row r="176" spans="2:8" hidden="1" x14ac:dyDescent="0.25">
      <c r="B176" s="92" t="s">
        <v>89</v>
      </c>
      <c r="C176" s="92">
        <v>0.7359</v>
      </c>
      <c r="G176" s="92" t="s">
        <v>37</v>
      </c>
      <c r="H176" s="92">
        <v>0.42670000000000002</v>
      </c>
    </row>
    <row r="177" spans="2:8" hidden="1" x14ac:dyDescent="0.25">
      <c r="B177" s="92" t="s">
        <v>48</v>
      </c>
      <c r="C177" s="92">
        <v>0.72529999999999994</v>
      </c>
      <c r="G177" s="92" t="s">
        <v>117</v>
      </c>
      <c r="H177" s="92">
        <v>0.41220000000000001</v>
      </c>
    </row>
    <row r="178" spans="2:8" hidden="1" x14ac:dyDescent="0.25">
      <c r="B178" s="92" t="s">
        <v>112</v>
      </c>
      <c r="C178" s="92">
        <v>0.70740000000000003</v>
      </c>
      <c r="G178" s="92" t="s">
        <v>45</v>
      </c>
      <c r="H178" s="92">
        <v>0.4073</v>
      </c>
    </row>
    <row r="179" spans="2:8" hidden="1" x14ac:dyDescent="0.25">
      <c r="B179" s="92" t="s">
        <v>163</v>
      </c>
      <c r="C179" s="92">
        <v>0.67730000000000001</v>
      </c>
      <c r="G179" s="92" t="s">
        <v>61</v>
      </c>
      <c r="H179" s="92">
        <v>0.38109999999999999</v>
      </c>
    </row>
    <row r="180" spans="2:8" hidden="1" x14ac:dyDescent="0.25">
      <c r="B180" s="92" t="s">
        <v>53</v>
      </c>
      <c r="C180" s="92">
        <v>0.67579999999999996</v>
      </c>
      <c r="G180" s="92" t="s">
        <v>122</v>
      </c>
      <c r="H180" s="92">
        <v>0.35549999999999998</v>
      </c>
    </row>
    <row r="181" spans="2:8" hidden="1" x14ac:dyDescent="0.25">
      <c r="B181" s="92" t="s">
        <v>72</v>
      </c>
      <c r="C181" s="92">
        <v>0.56920000000000004</v>
      </c>
      <c r="G181" s="92" t="s">
        <v>81</v>
      </c>
      <c r="H181" s="92">
        <v>0.29039999999999999</v>
      </c>
    </row>
    <row r="182" spans="2:8" hidden="1" x14ac:dyDescent="0.25">
      <c r="B182" s="92" t="s">
        <v>140</v>
      </c>
      <c r="C182" s="92">
        <v>0.56189999999999996</v>
      </c>
      <c r="G182" s="92" t="s">
        <v>50</v>
      </c>
      <c r="H182" s="92">
        <v>0.28610000000000002</v>
      </c>
    </row>
    <row r="183" spans="2:8" hidden="1" x14ac:dyDescent="0.25">
      <c r="B183" s="92" t="s">
        <v>131</v>
      </c>
      <c r="C183" s="92">
        <v>0.3049</v>
      </c>
      <c r="G183" s="92" t="s">
        <v>155</v>
      </c>
      <c r="H183" s="92">
        <v>0.25369999999999998</v>
      </c>
    </row>
    <row r="184" spans="2:8" hidden="1" x14ac:dyDescent="0.25">
      <c r="B184" s="92" t="s">
        <v>105</v>
      </c>
      <c r="C184" s="92">
        <v>0.30049999999999999</v>
      </c>
      <c r="G184" s="92" t="s">
        <v>149</v>
      </c>
      <c r="H184" s="92">
        <v>0.24970000000000001</v>
      </c>
    </row>
    <row r="185" spans="2:8" hidden="1" x14ac:dyDescent="0.25">
      <c r="B185" s="92" t="s">
        <v>68</v>
      </c>
      <c r="C185" s="92">
        <v>0.29649999999999999</v>
      </c>
      <c r="G185" s="92" t="s">
        <v>156</v>
      </c>
      <c r="H185" s="92">
        <v>0.20979999999999999</v>
      </c>
    </row>
    <row r="186" spans="2:8" hidden="1" x14ac:dyDescent="0.25">
      <c r="B186" s="92" t="s">
        <v>127</v>
      </c>
      <c r="C186" s="92">
        <v>0.29630000000000001</v>
      </c>
      <c r="G186" s="92" t="s">
        <v>102</v>
      </c>
      <c r="H186" s="92">
        <v>0.2049</v>
      </c>
    </row>
    <row r="187" spans="2:8" hidden="1" x14ac:dyDescent="0.25">
      <c r="B187" s="92" t="s">
        <v>117</v>
      </c>
      <c r="C187" s="92">
        <v>0.2407</v>
      </c>
      <c r="G187" s="92" t="s">
        <v>159</v>
      </c>
      <c r="H187" s="92">
        <v>0.1716</v>
      </c>
    </row>
    <row r="188" spans="2:8" hidden="1" x14ac:dyDescent="0.25">
      <c r="B188" s="92" t="s">
        <v>101</v>
      </c>
      <c r="C188" s="92">
        <v>0.2354</v>
      </c>
      <c r="G188" s="92" t="s">
        <v>127</v>
      </c>
      <c r="H188" s="92">
        <v>0.16750000000000001</v>
      </c>
    </row>
    <row r="189" spans="2:8" hidden="1" x14ac:dyDescent="0.25">
      <c r="B189" s="92" t="s">
        <v>66</v>
      </c>
      <c r="C189" s="92">
        <v>0.16020000000000001</v>
      </c>
      <c r="G189" s="92" t="s">
        <v>112</v>
      </c>
      <c r="H189" s="92">
        <v>0.14069999999999999</v>
      </c>
    </row>
    <row r="190" spans="2:8" hidden="1" x14ac:dyDescent="0.25">
      <c r="B190" s="92" t="s">
        <v>115</v>
      </c>
      <c r="C190" s="92">
        <v>0.15490000000000001</v>
      </c>
      <c r="G190" s="92" t="s">
        <v>101</v>
      </c>
      <c r="H190" s="92">
        <v>0.13639999999999999</v>
      </c>
    </row>
    <row r="191" spans="2:8" hidden="1" x14ac:dyDescent="0.25">
      <c r="B191" s="92" t="s">
        <v>50</v>
      </c>
      <c r="C191" s="92">
        <v>0.12709999999999999</v>
      </c>
      <c r="G191" s="92" t="s">
        <v>105</v>
      </c>
      <c r="H191" s="92">
        <v>0.13420000000000001</v>
      </c>
    </row>
    <row r="192" spans="2:8" hidden="1" x14ac:dyDescent="0.25">
      <c r="B192" s="92" t="s">
        <v>39</v>
      </c>
      <c r="C192" s="92">
        <v>0.1158</v>
      </c>
      <c r="G192" s="92" t="s">
        <v>115</v>
      </c>
      <c r="H192" s="92">
        <v>0.1013</v>
      </c>
    </row>
    <row r="193" spans="2:8" hidden="1" x14ac:dyDescent="0.25">
      <c r="B193" s="92" t="s">
        <v>122</v>
      </c>
      <c r="C193" s="92">
        <v>0.1096</v>
      </c>
      <c r="G193" s="92" t="s">
        <v>66</v>
      </c>
      <c r="H193" s="92">
        <v>9.8299999999999998E-2</v>
      </c>
    </row>
    <row r="194" spans="2:8" hidden="1" x14ac:dyDescent="0.25">
      <c r="B194" s="92" t="s">
        <v>149</v>
      </c>
      <c r="C194" s="92">
        <v>0.1002</v>
      </c>
      <c r="G194" s="92" t="s">
        <v>39</v>
      </c>
      <c r="H194" s="92">
        <v>7.8100000000000003E-2</v>
      </c>
    </row>
    <row r="195" spans="2:8" hidden="1" x14ac:dyDescent="0.25">
      <c r="B195" s="92" t="s">
        <v>82</v>
      </c>
      <c r="C195" s="92">
        <v>9.2399999999999996E-2</v>
      </c>
      <c r="G195" s="92" t="s">
        <v>97</v>
      </c>
      <c r="H195" s="92">
        <v>7.2999999999999995E-2</v>
      </c>
    </row>
    <row r="196" spans="2:8" hidden="1" x14ac:dyDescent="0.25">
      <c r="B196" s="92" t="s">
        <v>159</v>
      </c>
      <c r="C196" s="92">
        <v>7.5499999999999998E-2</v>
      </c>
      <c r="G196" s="92" t="s">
        <v>72</v>
      </c>
      <c r="H196" s="92">
        <v>7.1400000000000005E-2</v>
      </c>
    </row>
    <row r="197" spans="2:8" hidden="1" x14ac:dyDescent="0.25">
      <c r="B197" s="92" t="s">
        <v>97</v>
      </c>
      <c r="C197" s="92">
        <v>6.2899999999999998E-2</v>
      </c>
      <c r="G197" s="92" t="s">
        <v>82</v>
      </c>
      <c r="H197" s="92">
        <v>5.8500000000000003E-2</v>
      </c>
    </row>
    <row r="198" spans="2:8" hidden="1" x14ac:dyDescent="0.25">
      <c r="B198" s="92" t="s">
        <v>69</v>
      </c>
      <c r="C198" s="92">
        <v>3.3300000000000003E-2</v>
      </c>
      <c r="G198" s="92" t="s">
        <v>131</v>
      </c>
      <c r="H198" s="92">
        <v>5.3600000000000002E-2</v>
      </c>
    </row>
    <row r="199" spans="2:8" hidden="1" x14ac:dyDescent="0.25">
      <c r="B199" s="92" t="s">
        <v>150</v>
      </c>
      <c r="C199" s="92">
        <v>3.1399999999999997E-2</v>
      </c>
      <c r="G199" s="92" t="s">
        <v>121</v>
      </c>
      <c r="H199" s="92">
        <v>4.99E-2</v>
      </c>
    </row>
    <row r="200" spans="2:8" hidden="1" x14ac:dyDescent="0.25">
      <c r="B200" s="92" t="s">
        <v>160</v>
      </c>
      <c r="C200" s="92">
        <v>1.5599999999999999E-2</v>
      </c>
      <c r="G200" s="92" t="s">
        <v>52</v>
      </c>
      <c r="H200" s="92">
        <v>4.4699999999999997E-2</v>
      </c>
    </row>
    <row r="201" spans="2:8" hidden="1" x14ac:dyDescent="0.25">
      <c r="B201" s="92" t="s">
        <v>121</v>
      </c>
      <c r="C201" s="92">
        <v>7.7999999999999996E-3</v>
      </c>
      <c r="G201" s="92" t="s">
        <v>150</v>
      </c>
      <c r="H201" s="92">
        <v>4.2000000000000003E-2</v>
      </c>
    </row>
    <row r="202" spans="2:8" hidden="1" x14ac:dyDescent="0.25">
      <c r="B202" s="92" t="s">
        <v>52</v>
      </c>
      <c r="C202" s="92">
        <v>4.8999999999999998E-3</v>
      </c>
      <c r="G202" s="92" t="s">
        <v>69</v>
      </c>
      <c r="H202" s="92">
        <v>3.0700000000000002E-2</v>
      </c>
    </row>
  </sheetData>
  <sheetProtection algorithmName="SHA-512" hashValue="jedZVdjXdOMAcjBdh6f/zBsusF+4DDIcsRPUXYtaPyNbvNbFGn31KqmbJDr5cD+HolpejKee2mkfrOK1zZKIuw==" saltValue="ZTRzx/XW7M9d+KnfoCQQFg==" spinCount="100000" sheet="1" scenarios="1"/>
  <mergeCells count="1">
    <mergeCell ref="A1:T1"/>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8"/>
  <sheetViews>
    <sheetView showGridLines="0" showRowColHeaders="0" zoomScale="80" zoomScaleNormal="80" workbookViewId="0">
      <selection sqref="A1:F1"/>
    </sheetView>
  </sheetViews>
  <sheetFormatPr defaultRowHeight="15.75" x14ac:dyDescent="0.25"/>
  <cols>
    <col min="1" max="16384" width="9" style="92"/>
  </cols>
  <sheetData>
    <row r="1" spans="1:1" x14ac:dyDescent="0.25">
      <c r="A1" s="111"/>
    </row>
    <row r="12" spans="1:1" x14ac:dyDescent="0.25">
      <c r="A12" s="112"/>
    </row>
    <row r="13" spans="1:1" x14ac:dyDescent="0.25">
      <c r="A13" s="112"/>
    </row>
    <row r="14" spans="1:1" x14ac:dyDescent="0.25">
      <c r="A14" s="112"/>
    </row>
    <row r="15" spans="1:1" x14ac:dyDescent="0.25">
      <c r="A15" s="112"/>
    </row>
    <row r="29" spans="5:15" x14ac:dyDescent="0.25">
      <c r="E29" s="103"/>
      <c r="F29" s="103"/>
      <c r="G29" s="103"/>
      <c r="H29" s="103"/>
      <c r="I29" s="103"/>
      <c r="J29" s="103"/>
      <c r="K29" s="103"/>
      <c r="L29" s="103"/>
      <c r="M29" s="103"/>
      <c r="N29" s="103"/>
      <c r="O29" s="103"/>
    </row>
    <row r="33" spans="1:4" x14ac:dyDescent="0.25">
      <c r="A33" s="103" t="s">
        <v>337</v>
      </c>
    </row>
    <row r="38" spans="1:4" hidden="1" x14ac:dyDescent="0.25">
      <c r="A38" s="97" t="s">
        <v>174</v>
      </c>
      <c r="B38" s="97" t="s">
        <v>222</v>
      </c>
    </row>
    <row r="39" spans="1:4" hidden="1" x14ac:dyDescent="0.25">
      <c r="A39" s="112" t="s">
        <v>184</v>
      </c>
      <c r="B39" s="92">
        <v>48091</v>
      </c>
      <c r="C39" s="116">
        <v>48000</v>
      </c>
      <c r="D39" s="95">
        <f t="shared" ref="D39:D46" si="0">B39/$B$48</f>
        <v>0.45539219188322294</v>
      </c>
    </row>
    <row r="40" spans="1:4" hidden="1" x14ac:dyDescent="0.25">
      <c r="A40" s="112" t="s">
        <v>291</v>
      </c>
      <c r="B40" s="92">
        <v>42759</v>
      </c>
      <c r="C40" s="116">
        <v>43000</v>
      </c>
      <c r="D40" s="95">
        <f t="shared" si="0"/>
        <v>0.40490143130179723</v>
      </c>
    </row>
    <row r="41" spans="1:4" hidden="1" x14ac:dyDescent="0.25">
      <c r="A41" s="112" t="s">
        <v>188</v>
      </c>
      <c r="B41" s="92">
        <v>8032.1013000000003</v>
      </c>
      <c r="C41" s="116">
        <v>8000</v>
      </c>
      <c r="D41" s="95">
        <f t="shared" si="0"/>
        <v>7.6059059209313273E-2</v>
      </c>
    </row>
    <row r="42" spans="1:4" hidden="1" x14ac:dyDescent="0.25">
      <c r="A42" s="112" t="s">
        <v>187</v>
      </c>
      <c r="B42" s="92">
        <v>3502.3850000000002</v>
      </c>
      <c r="C42" s="116">
        <v>3500</v>
      </c>
      <c r="D42" s="95">
        <f t="shared" si="0"/>
        <v>3.3165431826514769E-2</v>
      </c>
    </row>
    <row r="43" spans="1:4" hidden="1" x14ac:dyDescent="0.25">
      <c r="A43" s="112" t="s">
        <v>189</v>
      </c>
      <c r="B43" s="92">
        <v>1829.3811000000001</v>
      </c>
      <c r="C43" s="116">
        <v>1800</v>
      </c>
      <c r="D43" s="95">
        <f t="shared" si="0"/>
        <v>1.7323113865769926E-2</v>
      </c>
    </row>
    <row r="44" spans="1:4" hidden="1" x14ac:dyDescent="0.25">
      <c r="A44" s="112" t="s">
        <v>186</v>
      </c>
      <c r="B44" s="92">
        <v>785</v>
      </c>
      <c r="C44" s="116" t="s">
        <v>263</v>
      </c>
      <c r="D44" s="95">
        <f t="shared" si="0"/>
        <v>7.433467189876068E-3</v>
      </c>
    </row>
    <row r="45" spans="1:4" hidden="1" x14ac:dyDescent="0.25">
      <c r="A45" s="112" t="s">
        <v>202</v>
      </c>
      <c r="B45" s="92">
        <v>307.70569999999998</v>
      </c>
      <c r="C45" s="116"/>
      <c r="D45" s="95">
        <f t="shared" si="0"/>
        <v>2.9137837262265586E-3</v>
      </c>
    </row>
    <row r="46" spans="1:4" hidden="1" x14ac:dyDescent="0.25">
      <c r="A46" s="112" t="s">
        <v>190</v>
      </c>
      <c r="B46" s="92">
        <v>296.90640000000002</v>
      </c>
      <c r="C46" s="116"/>
      <c r="D46" s="95">
        <f t="shared" si="0"/>
        <v>2.811520997279261E-3</v>
      </c>
    </row>
    <row r="47" spans="1:4" hidden="1" x14ac:dyDescent="0.25">
      <c r="C47" s="117"/>
      <c r="D47" s="118"/>
    </row>
    <row r="48" spans="1:4" hidden="1" x14ac:dyDescent="0.25">
      <c r="A48" s="92" t="s">
        <v>11</v>
      </c>
      <c r="B48" s="92">
        <v>105603.4795</v>
      </c>
      <c r="C48" s="117">
        <v>110000</v>
      </c>
      <c r="D48" s="95">
        <f>B48/$B$48</f>
        <v>1</v>
      </c>
    </row>
  </sheetData>
  <sheetProtection algorithmName="SHA-512" hashValue="dQPmyHrLTXPuPpeWR72AM/0b8agefOkbAk2gdshgCgiuABKMWro9XKnNUnheYlNv5/EyzgPZ7Ux0HR49REO1sw==" saltValue="HYg/7TP/+T1z/DMuu0SnMQ==" spinCount="100000" sheet="1" scenarios="1"/>
  <pageMargins left="0.7" right="0.7" top="0.75" bottom="0.75" header="0.3" footer="0.3"/>
  <pageSetup paperSize="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O61"/>
  <sheetViews>
    <sheetView showGridLines="0" showRowColHeaders="0" zoomScale="70" zoomScaleNormal="70" workbookViewId="0"/>
  </sheetViews>
  <sheetFormatPr defaultRowHeight="15.75" x14ac:dyDescent="0.25"/>
  <cols>
    <col min="1" max="16384" width="9" style="27"/>
  </cols>
  <sheetData>
    <row r="1" spans="1:1" ht="15.75" customHeight="1" x14ac:dyDescent="0.25">
      <c r="A1" s="83"/>
    </row>
    <row r="12" spans="1:1" x14ac:dyDescent="0.25">
      <c r="A12" s="31"/>
    </row>
    <row r="13" spans="1:1" x14ac:dyDescent="0.25">
      <c r="A13" s="31"/>
    </row>
    <row r="14" spans="1:1" x14ac:dyDescent="0.25">
      <c r="A14" s="31"/>
    </row>
    <row r="15" spans="1:1" x14ac:dyDescent="0.25">
      <c r="A15" s="31"/>
    </row>
    <row r="29" spans="5:15" x14ac:dyDescent="0.25">
      <c r="E29" s="84"/>
      <c r="F29" s="84"/>
      <c r="G29" s="84"/>
      <c r="H29" s="84"/>
      <c r="I29" s="84"/>
      <c r="J29" s="84"/>
      <c r="K29" s="84"/>
      <c r="L29" s="84"/>
      <c r="M29" s="84"/>
      <c r="N29" s="84"/>
      <c r="O29" s="84"/>
    </row>
    <row r="33" spans="1:4" x14ac:dyDescent="0.25">
      <c r="A33" s="28" t="s">
        <v>342</v>
      </c>
    </row>
    <row r="38" spans="1:4" hidden="1" x14ac:dyDescent="0.25">
      <c r="A38" s="29" t="s">
        <v>174</v>
      </c>
      <c r="B38" s="29" t="s">
        <v>222</v>
      </c>
    </row>
    <row r="39" spans="1:4" hidden="1" x14ac:dyDescent="0.25">
      <c r="A39" s="27" t="s">
        <v>28</v>
      </c>
      <c r="B39" s="27">
        <v>7811</v>
      </c>
      <c r="C39" s="82">
        <v>7800</v>
      </c>
      <c r="D39" s="30">
        <f t="shared" ref="D39:D59" si="0">B39/$B$61</f>
        <v>0.16242124306003203</v>
      </c>
    </row>
    <row r="40" spans="1:4" hidden="1" x14ac:dyDescent="0.25">
      <c r="A40" s="31" t="s">
        <v>32</v>
      </c>
      <c r="B40" s="31">
        <v>5105</v>
      </c>
      <c r="C40" s="82">
        <v>5100</v>
      </c>
      <c r="D40" s="30">
        <f t="shared" si="0"/>
        <v>0.10615291842548502</v>
      </c>
    </row>
    <row r="41" spans="1:4" hidden="1" x14ac:dyDescent="0.25">
      <c r="A41" s="27" t="s">
        <v>20</v>
      </c>
      <c r="B41" s="27">
        <v>4959</v>
      </c>
      <c r="C41" s="82">
        <v>5000</v>
      </c>
      <c r="D41" s="30">
        <f t="shared" si="0"/>
        <v>0.10311700734025077</v>
      </c>
    </row>
    <row r="42" spans="1:4" hidden="1" x14ac:dyDescent="0.25">
      <c r="A42" s="27" t="s">
        <v>24</v>
      </c>
      <c r="B42" s="27">
        <v>4864</v>
      </c>
      <c r="C42" s="82">
        <v>4900</v>
      </c>
      <c r="D42" s="30">
        <f t="shared" si="0"/>
        <v>0.10114158574369425</v>
      </c>
    </row>
    <row r="43" spans="1:4" hidden="1" x14ac:dyDescent="0.25">
      <c r="A43" s="31" t="s">
        <v>31</v>
      </c>
      <c r="B43" s="31">
        <v>4714</v>
      </c>
      <c r="C43" s="82">
        <v>4700</v>
      </c>
      <c r="D43" s="30">
        <f t="shared" si="0"/>
        <v>9.8022499012289196E-2</v>
      </c>
    </row>
    <row r="44" spans="1:4" hidden="1" x14ac:dyDescent="0.25">
      <c r="A44" s="31" t="s">
        <v>80</v>
      </c>
      <c r="B44" s="31">
        <v>3641</v>
      </c>
      <c r="C44" s="82">
        <v>3600</v>
      </c>
      <c r="D44" s="30">
        <f t="shared" si="0"/>
        <v>7.5710631926971778E-2</v>
      </c>
    </row>
    <row r="45" spans="1:4" hidden="1" x14ac:dyDescent="0.25">
      <c r="A45" s="27" t="s">
        <v>23</v>
      </c>
      <c r="B45" s="27">
        <v>3519</v>
      </c>
      <c r="C45" s="82">
        <v>3500</v>
      </c>
      <c r="D45" s="30">
        <f t="shared" si="0"/>
        <v>7.3173774718762352E-2</v>
      </c>
    </row>
    <row r="46" spans="1:4" hidden="1" x14ac:dyDescent="0.25">
      <c r="A46" s="27" t="s">
        <v>173</v>
      </c>
      <c r="B46" s="27">
        <v>3310</v>
      </c>
      <c r="C46" s="82">
        <v>3300</v>
      </c>
      <c r="D46" s="30">
        <f t="shared" si="0"/>
        <v>6.8827847206337986E-2</v>
      </c>
    </row>
    <row r="47" spans="1:4" hidden="1" x14ac:dyDescent="0.25">
      <c r="A47" s="27" t="s">
        <v>19</v>
      </c>
      <c r="B47" s="27">
        <v>3226</v>
      </c>
      <c r="C47" s="82"/>
      <c r="D47" s="30">
        <f t="shared" si="0"/>
        <v>6.7081158636751154E-2</v>
      </c>
    </row>
    <row r="48" spans="1:4" hidden="1" x14ac:dyDescent="0.25">
      <c r="A48" s="27" t="s">
        <v>15</v>
      </c>
      <c r="B48" s="27">
        <v>2429</v>
      </c>
      <c r="C48" s="82">
        <v>2400</v>
      </c>
      <c r="D48" s="30">
        <f t="shared" si="0"/>
        <v>5.0508411137219024E-2</v>
      </c>
    </row>
    <row r="49" spans="1:4" hidden="1" x14ac:dyDescent="0.25">
      <c r="A49" s="27" t="s">
        <v>29</v>
      </c>
      <c r="B49" s="27">
        <v>1435</v>
      </c>
      <c r="C49" s="82">
        <v>1400</v>
      </c>
      <c r="D49" s="30">
        <f t="shared" si="0"/>
        <v>2.9839263063774928E-2</v>
      </c>
    </row>
    <row r="50" spans="1:4" hidden="1" x14ac:dyDescent="0.25">
      <c r="A50" s="27" t="s">
        <v>21</v>
      </c>
      <c r="B50" s="27">
        <v>739</v>
      </c>
      <c r="C50" s="82" t="s">
        <v>263</v>
      </c>
      <c r="D50" s="30">
        <f t="shared" si="0"/>
        <v>1.536670063005552E-2</v>
      </c>
    </row>
    <row r="51" spans="1:4" hidden="1" x14ac:dyDescent="0.25">
      <c r="A51" s="31" t="s">
        <v>22</v>
      </c>
      <c r="B51" s="31">
        <v>381</v>
      </c>
      <c r="C51" s="82" t="s">
        <v>264</v>
      </c>
      <c r="D51" s="30">
        <f t="shared" si="0"/>
        <v>7.9224802977688139E-3</v>
      </c>
    </row>
    <row r="52" spans="1:4" hidden="1" x14ac:dyDescent="0.25">
      <c r="A52" s="31" t="s">
        <v>17</v>
      </c>
      <c r="B52" s="31">
        <v>362</v>
      </c>
      <c r="C52" s="82" t="s">
        <v>264</v>
      </c>
      <c r="D52" s="30">
        <f t="shared" si="0"/>
        <v>7.5273959784575078E-3</v>
      </c>
    </row>
    <row r="53" spans="1:4" hidden="1" x14ac:dyDescent="0.25">
      <c r="A53" s="31" t="s">
        <v>26</v>
      </c>
      <c r="B53" s="31">
        <v>356</v>
      </c>
      <c r="C53" s="82" t="s">
        <v>264</v>
      </c>
      <c r="D53" s="30">
        <f t="shared" si="0"/>
        <v>7.4026325092013063E-3</v>
      </c>
    </row>
    <row r="54" spans="1:4" hidden="1" x14ac:dyDescent="0.25">
      <c r="A54" s="27" t="s">
        <v>27</v>
      </c>
      <c r="B54" s="27">
        <v>352</v>
      </c>
      <c r="C54" s="82" t="s">
        <v>264</v>
      </c>
      <c r="D54" s="30">
        <f t="shared" si="0"/>
        <v>7.3194568630305049E-3</v>
      </c>
    </row>
    <row r="55" spans="1:4" hidden="1" x14ac:dyDescent="0.25">
      <c r="A55" s="27" t="s">
        <v>30</v>
      </c>
      <c r="B55" s="27">
        <v>291</v>
      </c>
      <c r="C55" s="82" t="s">
        <v>264</v>
      </c>
      <c r="D55" s="30">
        <f t="shared" si="0"/>
        <v>6.0510282589257862E-3</v>
      </c>
    </row>
    <row r="56" spans="1:4" hidden="1" x14ac:dyDescent="0.25">
      <c r="A56" s="31" t="s">
        <v>25</v>
      </c>
      <c r="B56" s="31">
        <v>255</v>
      </c>
      <c r="C56" s="82" t="s">
        <v>264</v>
      </c>
      <c r="D56" s="30">
        <f t="shared" si="0"/>
        <v>5.3024474433885759E-3</v>
      </c>
    </row>
    <row r="57" spans="1:4" hidden="1" x14ac:dyDescent="0.25">
      <c r="A57" s="27" t="s">
        <v>16</v>
      </c>
      <c r="B57" s="27">
        <v>248</v>
      </c>
      <c r="C57" s="82" t="s">
        <v>264</v>
      </c>
      <c r="D57" s="30">
        <f t="shared" si="0"/>
        <v>5.1568900625896738E-3</v>
      </c>
    </row>
    <row r="58" spans="1:4" hidden="1" x14ac:dyDescent="0.25">
      <c r="A58" s="27" t="s">
        <v>18</v>
      </c>
      <c r="B58" s="27">
        <v>91</v>
      </c>
      <c r="C58" s="82" t="s">
        <v>266</v>
      </c>
      <c r="D58" s="30">
        <f t="shared" si="0"/>
        <v>1.892245950385727E-3</v>
      </c>
    </row>
    <row r="59" spans="1:4" hidden="1" x14ac:dyDescent="0.25">
      <c r="A59" s="31" t="s">
        <v>119</v>
      </c>
      <c r="B59" s="31">
        <v>3</v>
      </c>
      <c r="C59" s="82"/>
      <c r="D59" s="30">
        <f t="shared" si="0"/>
        <v>6.2381734628100889E-5</v>
      </c>
    </row>
    <row r="60" spans="1:4" hidden="1" x14ac:dyDescent="0.25">
      <c r="C60" s="85"/>
    </row>
    <row r="61" spans="1:4" hidden="1" x14ac:dyDescent="0.25">
      <c r="A61" s="27" t="s">
        <v>234</v>
      </c>
      <c r="B61" s="27">
        <v>48091</v>
      </c>
      <c r="C61" s="85">
        <v>48000</v>
      </c>
    </row>
  </sheetData>
  <sheetProtection algorithmName="SHA-512" hashValue="CqMtCN+77px+3TaFi7b8+Wv/GqKEvKS0TCzgCjuwb5y8qQaQIRIMrTZkCDDiMaD8qsdlDSxt+dezbDkxiTIFOA==" saltValue="5bVzzgJw+HIX4Leh5pTOpg==" spinCount="100000" sheet="1" scenarios="1"/>
  <sortState ref="A39:C59">
    <sortCondition descending="1" ref="B39:B59"/>
  </sortState>
  <pageMargins left="0.7" right="0.7" top="0.75" bottom="0.75" header="0.3" footer="0.3"/>
  <pageSetup paperSize="0" orientation="portrait" horizontalDpi="0" verticalDpi="0" copie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27:F39"/>
  <sheetViews>
    <sheetView showGridLines="0" showRowColHeaders="0" zoomScale="80" zoomScaleNormal="80" workbookViewId="0">
      <selection sqref="A1:F1"/>
    </sheetView>
  </sheetViews>
  <sheetFormatPr defaultRowHeight="15.75" x14ac:dyDescent="0.25"/>
  <cols>
    <col min="1" max="16384" width="9" style="106"/>
  </cols>
  <sheetData>
    <row r="27" spans="1:1" x14ac:dyDescent="0.25">
      <c r="A27" s="106" t="s">
        <v>337</v>
      </c>
    </row>
    <row r="33" spans="1:6" hidden="1" x14ac:dyDescent="0.25">
      <c r="A33" s="107"/>
      <c r="B33" s="107" t="s">
        <v>198</v>
      </c>
      <c r="C33" s="106" t="s">
        <v>199</v>
      </c>
      <c r="D33" s="107"/>
      <c r="E33" s="107" t="s">
        <v>198</v>
      </c>
      <c r="F33" s="106" t="s">
        <v>199</v>
      </c>
    </row>
    <row r="34" spans="1:6" hidden="1" x14ac:dyDescent="0.25">
      <c r="A34" s="107" t="s">
        <v>282</v>
      </c>
      <c r="B34" s="106">
        <v>-12370.240299999999</v>
      </c>
      <c r="C34" s="107">
        <v>12442.2448</v>
      </c>
      <c r="D34" s="107"/>
      <c r="E34" s="108">
        <v>12000</v>
      </c>
      <c r="F34" s="108">
        <v>12000</v>
      </c>
    </row>
    <row r="35" spans="1:6" hidden="1" x14ac:dyDescent="0.25">
      <c r="A35" s="107" t="s">
        <v>283</v>
      </c>
      <c r="B35" s="106">
        <v>-5895.4070000000002</v>
      </c>
      <c r="C35" s="107">
        <v>5492.3856999999998</v>
      </c>
      <c r="D35" s="107"/>
      <c r="E35" s="108">
        <v>5900</v>
      </c>
      <c r="F35" s="108">
        <v>5500</v>
      </c>
    </row>
    <row r="36" spans="1:6" hidden="1" x14ac:dyDescent="0.25">
      <c r="A36" s="107" t="s">
        <v>284</v>
      </c>
      <c r="B36" s="106">
        <v>-5974.6517999999996</v>
      </c>
      <c r="C36" s="107">
        <v>5919.6328999999996</v>
      </c>
      <c r="D36" s="107"/>
      <c r="E36" s="108">
        <v>6000</v>
      </c>
      <c r="F36" s="108">
        <v>5900</v>
      </c>
    </row>
    <row r="37" spans="1:6" hidden="1" x14ac:dyDescent="0.25">
      <c r="A37" s="107" t="s">
        <v>285</v>
      </c>
      <c r="B37" s="106">
        <v>-5818.5843999999997</v>
      </c>
      <c r="C37" s="107">
        <v>6267.5348000000004</v>
      </c>
      <c r="D37" s="107"/>
      <c r="E37" s="108">
        <v>5800</v>
      </c>
      <c r="F37" s="108">
        <v>6300</v>
      </c>
    </row>
    <row r="38" spans="1:6" hidden="1" x14ac:dyDescent="0.25">
      <c r="A38" s="107" t="s">
        <v>286</v>
      </c>
      <c r="B38" s="106">
        <v>-11057</v>
      </c>
      <c r="C38" s="107">
        <v>6451</v>
      </c>
      <c r="D38" s="107"/>
      <c r="E38" s="108">
        <v>11000</v>
      </c>
      <c r="F38" s="108">
        <v>6500</v>
      </c>
    </row>
    <row r="39" spans="1:6" hidden="1" x14ac:dyDescent="0.25">
      <c r="B39" s="106">
        <v>-1</v>
      </c>
    </row>
  </sheetData>
  <sheetProtection algorithmName="SHA-512" hashValue="skeeFMoNwqpjfa7AhwjKhgo5UEOs5yHH8Dk4JnjM3kOPZyEBobp7VbDvn+V5IkoIMT1eSwMPizGfuXQjpN3E2Q==" saltValue="bW59cf5qOXDjv3achArp/g==" spinCount="100000" sheet="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49"/>
  <sheetViews>
    <sheetView showGridLines="0" showRowColHeaders="0" zoomScale="80" zoomScaleNormal="80" workbookViewId="0"/>
  </sheetViews>
  <sheetFormatPr defaultRowHeight="15.75" x14ac:dyDescent="0.25"/>
  <cols>
    <col min="1" max="16384" width="9" style="27"/>
  </cols>
  <sheetData>
    <row r="26" spans="1:6" x14ac:dyDescent="0.25">
      <c r="A26" s="48" t="s">
        <v>337</v>
      </c>
    </row>
    <row r="27" spans="1:6" x14ac:dyDescent="0.25">
      <c r="A27" s="48" t="s">
        <v>261</v>
      </c>
    </row>
    <row r="28" spans="1:6" x14ac:dyDescent="0.25">
      <c r="F28" s="48"/>
    </row>
    <row r="29" spans="1:6" hidden="1" x14ac:dyDescent="0.25"/>
    <row r="30" spans="1:6" hidden="1" x14ac:dyDescent="0.25">
      <c r="B30" s="27" t="s">
        <v>214</v>
      </c>
    </row>
    <row r="31" spans="1:6" hidden="1" x14ac:dyDescent="0.25">
      <c r="A31" s="27" t="s">
        <v>22</v>
      </c>
      <c r="B31" s="27">
        <v>2.9784890000000001E-2</v>
      </c>
      <c r="C31" s="50">
        <v>0.03</v>
      </c>
      <c r="E31" s="36"/>
    </row>
    <row r="32" spans="1:6" hidden="1" x14ac:dyDescent="0.25">
      <c r="A32" s="27" t="s">
        <v>27</v>
      </c>
      <c r="B32" s="27">
        <v>4.1878890000000002E-2</v>
      </c>
      <c r="C32" s="50">
        <v>0.04</v>
      </c>
      <c r="E32" s="36"/>
    </row>
    <row r="33" spans="1:5" hidden="1" x14ac:dyDescent="0.25">
      <c r="A33" s="27" t="s">
        <v>15</v>
      </c>
      <c r="B33" s="27">
        <v>0.40456691</v>
      </c>
      <c r="C33" s="50">
        <v>0.4</v>
      </c>
      <c r="E33" s="36"/>
    </row>
    <row r="34" spans="1:5" hidden="1" x14ac:dyDescent="0.25">
      <c r="A34" s="27" t="s">
        <v>29</v>
      </c>
      <c r="B34" s="27">
        <v>0.41025911999999998</v>
      </c>
      <c r="C34" s="50">
        <v>0.41</v>
      </c>
      <c r="E34" s="36"/>
    </row>
    <row r="35" spans="1:5" hidden="1" x14ac:dyDescent="0.25">
      <c r="A35" s="27" t="s">
        <v>18</v>
      </c>
      <c r="B35" s="27">
        <v>0.44843049000000001</v>
      </c>
      <c r="C35" s="50">
        <v>0.45</v>
      </c>
      <c r="E35" s="36"/>
    </row>
    <row r="36" spans="1:5" hidden="1" x14ac:dyDescent="0.25">
      <c r="A36" s="27" t="s">
        <v>21</v>
      </c>
      <c r="B36" s="27">
        <v>0.70095651999999997</v>
      </c>
      <c r="C36" s="50">
        <v>0.7</v>
      </c>
      <c r="E36" s="36"/>
    </row>
    <row r="37" spans="1:5" hidden="1" x14ac:dyDescent="0.25">
      <c r="A37" s="27" t="s">
        <v>20</v>
      </c>
      <c r="B37" s="27">
        <v>0.74249628999999995</v>
      </c>
      <c r="C37" s="50">
        <v>0.74</v>
      </c>
      <c r="E37" s="36"/>
    </row>
    <row r="38" spans="1:5" hidden="1" x14ac:dyDescent="0.25">
      <c r="A38" s="27" t="s">
        <v>23</v>
      </c>
      <c r="B38" s="27">
        <v>0.79927013999999996</v>
      </c>
      <c r="C38" s="50">
        <v>0.8</v>
      </c>
      <c r="E38" s="36"/>
    </row>
    <row r="39" spans="1:5" hidden="1" x14ac:dyDescent="0.25">
      <c r="A39" s="27" t="s">
        <v>173</v>
      </c>
      <c r="B39" s="27">
        <v>0.84149238999999998</v>
      </c>
      <c r="C39" s="50">
        <v>0.84</v>
      </c>
      <c r="E39" s="36"/>
    </row>
    <row r="40" spans="1:5" hidden="1" x14ac:dyDescent="0.25">
      <c r="A40" s="27" t="s">
        <v>32</v>
      </c>
      <c r="B40" s="27">
        <v>0.86381947999999997</v>
      </c>
      <c r="C40" s="50">
        <v>0.86</v>
      </c>
      <c r="E40" s="36"/>
    </row>
    <row r="41" spans="1:5" hidden="1" x14ac:dyDescent="0.25">
      <c r="A41" s="27" t="s">
        <v>80</v>
      </c>
      <c r="B41" s="27">
        <v>0.87314432999999991</v>
      </c>
      <c r="C41" s="50">
        <v>0.87</v>
      </c>
      <c r="E41" s="36"/>
    </row>
    <row r="42" spans="1:5" hidden="1" x14ac:dyDescent="0.25">
      <c r="A42" s="27" t="s">
        <v>17</v>
      </c>
      <c r="B42" s="27">
        <v>0.89105504999999996</v>
      </c>
      <c r="C42" s="50">
        <v>0.89</v>
      </c>
      <c r="E42" s="36"/>
    </row>
    <row r="43" spans="1:5" hidden="1" x14ac:dyDescent="0.25">
      <c r="A43" s="27" t="s">
        <v>16</v>
      </c>
      <c r="B43" s="27">
        <v>0.92133178000000004</v>
      </c>
      <c r="C43" s="50">
        <v>0.92</v>
      </c>
      <c r="E43" s="36"/>
    </row>
    <row r="44" spans="1:5" hidden="1" x14ac:dyDescent="0.25">
      <c r="A44" s="27" t="s">
        <v>26</v>
      </c>
      <c r="B44" s="27">
        <v>0.93342404999999995</v>
      </c>
      <c r="C44" s="50">
        <v>0.93</v>
      </c>
      <c r="E44" s="36"/>
    </row>
    <row r="45" spans="1:5" hidden="1" x14ac:dyDescent="0.25">
      <c r="A45" s="27" t="s">
        <v>30</v>
      </c>
      <c r="B45" s="27">
        <v>0.94601676999999995</v>
      </c>
      <c r="C45" s="50">
        <v>0.95</v>
      </c>
      <c r="E45" s="36"/>
    </row>
    <row r="46" spans="1:5" hidden="1" x14ac:dyDescent="0.25">
      <c r="A46" s="27" t="s">
        <v>24</v>
      </c>
      <c r="B46" s="27">
        <v>0.9481848100000001</v>
      </c>
      <c r="C46" s="50">
        <v>0.95</v>
      </c>
      <c r="E46" s="36"/>
    </row>
    <row r="47" spans="1:5" hidden="1" x14ac:dyDescent="0.25">
      <c r="A47" s="27" t="s">
        <v>25</v>
      </c>
      <c r="B47" s="27">
        <v>0.9541740299999999</v>
      </c>
      <c r="C47" s="50" t="s">
        <v>262</v>
      </c>
      <c r="E47" s="36"/>
    </row>
    <row r="48" spans="1:5" hidden="1" x14ac:dyDescent="0.25">
      <c r="A48" s="27" t="s">
        <v>31</v>
      </c>
      <c r="B48" s="27">
        <v>0.97383008000000004</v>
      </c>
      <c r="C48" s="50" t="s">
        <v>262</v>
      </c>
      <c r="E48" s="36"/>
    </row>
    <row r="49" spans="1:5" hidden="1" x14ac:dyDescent="0.25">
      <c r="A49" s="27" t="s">
        <v>28</v>
      </c>
      <c r="B49" s="27">
        <v>0.98</v>
      </c>
      <c r="C49" s="50" t="s">
        <v>262</v>
      </c>
      <c r="E49" s="36"/>
    </row>
  </sheetData>
  <sortState ref="A31:C49">
    <sortCondition ref="B31:B49"/>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Z202"/>
  <sheetViews>
    <sheetView showGridLines="0" showRowColHeaders="0" zoomScale="70" zoomScaleNormal="70" workbookViewId="0">
      <selection activeCell="A4" sqref="A4"/>
    </sheetView>
  </sheetViews>
  <sheetFormatPr defaultRowHeight="15.75" x14ac:dyDescent="0.25"/>
  <cols>
    <col min="1" max="16384" width="9" style="1"/>
  </cols>
  <sheetData>
    <row r="1" spans="1:26" ht="15.75" customHeight="1" x14ac:dyDescent="0.25">
      <c r="A1" s="210" t="s">
        <v>235</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ht="15.75" customHeight="1" x14ac:dyDescent="0.25">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x14ac:dyDescent="0.3">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row>
    <row r="4" spans="1:26" ht="16.5" customHeight="1" thickTop="1" x14ac:dyDescent="0.25"/>
    <row r="36" spans="1:20" x14ac:dyDescent="0.25">
      <c r="N36" s="2"/>
    </row>
    <row r="37" spans="1:20" x14ac:dyDescent="0.25">
      <c r="A37" s="2" t="s">
        <v>205</v>
      </c>
      <c r="N37" s="2"/>
    </row>
    <row r="39" spans="1:20" hidden="1" x14ac:dyDescent="0.25">
      <c r="A39" s="3" t="s">
        <v>174</v>
      </c>
      <c r="B39" s="3" t="s">
        <v>0</v>
      </c>
      <c r="C39" s="3"/>
      <c r="D39" s="3"/>
      <c r="E39" s="3"/>
      <c r="F39" s="3"/>
      <c r="G39" s="3"/>
      <c r="N39" s="3" t="s">
        <v>174</v>
      </c>
      <c r="O39" s="3" t="s">
        <v>0</v>
      </c>
      <c r="P39" s="3"/>
      <c r="Q39" s="3"/>
      <c r="R39" s="3"/>
      <c r="S39" s="3"/>
      <c r="T39" s="3"/>
    </row>
    <row r="40" spans="1:20" hidden="1" x14ac:dyDescent="0.25">
      <c r="A40" s="3" t="s">
        <v>28</v>
      </c>
      <c r="B40" s="4">
        <v>59110</v>
      </c>
      <c r="C40" s="4"/>
      <c r="D40" s="5">
        <f>B40/$B$62</f>
        <v>0.17106508344885266</v>
      </c>
      <c r="E40" s="5"/>
      <c r="F40" s="6"/>
      <c r="G40" s="3"/>
      <c r="N40" s="3" t="s">
        <v>20</v>
      </c>
      <c r="O40" s="4">
        <v>12515</v>
      </c>
      <c r="P40" s="4"/>
      <c r="Q40" s="5">
        <f>O40/$O$62</f>
        <v>0.13394954763263039</v>
      </c>
      <c r="R40" s="5"/>
      <c r="S40" s="6"/>
    </row>
    <row r="41" spans="1:20" hidden="1" x14ac:dyDescent="0.25">
      <c r="A41" s="3" t="s">
        <v>20</v>
      </c>
      <c r="B41" s="4">
        <v>44693</v>
      </c>
      <c r="C41" s="4"/>
      <c r="D41" s="5">
        <f t="shared" ref="D41:D62" si="0">B41/$B$62</f>
        <v>0.12934210412078451</v>
      </c>
      <c r="E41" s="5"/>
      <c r="F41" s="7"/>
      <c r="G41" s="3"/>
      <c r="N41" s="3" t="s">
        <v>23</v>
      </c>
      <c r="O41" s="4">
        <v>9992</v>
      </c>
      <c r="P41" s="4"/>
      <c r="Q41" s="5">
        <f t="shared" ref="Q41:Q60" si="1">O41/$O$62</f>
        <v>0.1069455757047737</v>
      </c>
      <c r="R41" s="5"/>
      <c r="S41" s="7"/>
      <c r="T41" s="3"/>
    </row>
    <row r="42" spans="1:20" hidden="1" x14ac:dyDescent="0.25">
      <c r="A42" s="3" t="s">
        <v>32</v>
      </c>
      <c r="B42" s="4">
        <v>39535</v>
      </c>
      <c r="C42" s="4"/>
      <c r="D42" s="5">
        <f t="shared" si="0"/>
        <v>0.11441478724666537</v>
      </c>
      <c r="E42" s="5"/>
      <c r="F42" s="7"/>
      <c r="G42" s="3"/>
      <c r="N42" s="3" t="s">
        <v>31</v>
      </c>
      <c r="O42" s="4">
        <v>9472</v>
      </c>
      <c r="P42" s="4"/>
      <c r="Q42" s="5">
        <f t="shared" si="1"/>
        <v>0.10137995327017779</v>
      </c>
      <c r="R42" s="5"/>
      <c r="S42" s="7"/>
      <c r="T42" s="3"/>
    </row>
    <row r="43" spans="1:20" hidden="1" x14ac:dyDescent="0.25">
      <c r="A43" s="3" t="s">
        <v>173</v>
      </c>
      <c r="B43" s="4">
        <v>35893</v>
      </c>
      <c r="C43" s="4"/>
      <c r="D43" s="5">
        <f t="shared" si="0"/>
        <v>0.10387479343985229</v>
      </c>
      <c r="E43" s="5"/>
      <c r="F43" s="7"/>
      <c r="G43" s="3"/>
      <c r="N43" s="3" t="s">
        <v>28</v>
      </c>
      <c r="O43" s="4">
        <v>9156</v>
      </c>
      <c r="P43" s="4"/>
      <c r="Q43" s="5">
        <f t="shared" si="1"/>
        <v>9.799776732915412E-2</v>
      </c>
      <c r="R43" s="5"/>
      <c r="S43" s="7"/>
      <c r="T43" s="3"/>
    </row>
    <row r="44" spans="1:20" hidden="1" x14ac:dyDescent="0.25">
      <c r="A44" s="3" t="s">
        <v>19</v>
      </c>
      <c r="B44" s="4">
        <v>35878</v>
      </c>
      <c r="C44" s="4"/>
      <c r="D44" s="5">
        <f t="shared" si="0"/>
        <v>0.10383138325119161</v>
      </c>
      <c r="E44" s="5"/>
      <c r="F44" s="7"/>
      <c r="G44" s="3"/>
      <c r="N44" s="3" t="s">
        <v>173</v>
      </c>
      <c r="O44" s="4">
        <v>9086</v>
      </c>
      <c r="P44" s="4"/>
      <c r="Q44" s="5">
        <f t="shared" si="1"/>
        <v>9.7248548924496983E-2</v>
      </c>
      <c r="R44" s="5"/>
      <c r="S44" s="7"/>
      <c r="T44" s="3"/>
    </row>
    <row r="45" spans="1:20" hidden="1" x14ac:dyDescent="0.25">
      <c r="A45" s="3" t="s">
        <v>23</v>
      </c>
      <c r="B45" s="4">
        <v>28816</v>
      </c>
      <c r="C45" s="4"/>
      <c r="D45" s="5">
        <f t="shared" si="0"/>
        <v>8.3393866429743502E-2</v>
      </c>
      <c r="E45" s="5"/>
      <c r="F45" s="7"/>
      <c r="G45" s="3"/>
      <c r="N45" s="3" t="s">
        <v>24</v>
      </c>
      <c r="O45" s="4">
        <v>9007</v>
      </c>
      <c r="P45" s="4"/>
      <c r="Q45" s="5">
        <f t="shared" si="1"/>
        <v>9.6403002439241062E-2</v>
      </c>
      <c r="R45" s="5"/>
      <c r="S45" s="7"/>
      <c r="T45" s="3"/>
    </row>
    <row r="46" spans="1:20" hidden="1" x14ac:dyDescent="0.25">
      <c r="A46" s="3" t="s">
        <v>31</v>
      </c>
      <c r="B46" s="4">
        <v>26665</v>
      </c>
      <c r="C46" s="4"/>
      <c r="D46" s="5">
        <f t="shared" si="0"/>
        <v>7.7168845375802E-2</v>
      </c>
      <c r="E46" s="5"/>
      <c r="F46" s="7"/>
      <c r="G46" s="3"/>
      <c r="N46" s="3" t="s">
        <v>80</v>
      </c>
      <c r="O46" s="4">
        <v>8502</v>
      </c>
      <c r="P46" s="4"/>
      <c r="Q46" s="5">
        <f t="shared" si="1"/>
        <v>9.0997926805643115E-2</v>
      </c>
      <c r="R46" s="5"/>
      <c r="S46" s="7"/>
      <c r="T46" s="3"/>
    </row>
    <row r="47" spans="1:20" hidden="1" x14ac:dyDescent="0.25">
      <c r="A47" s="3" t="s">
        <v>24</v>
      </c>
      <c r="B47" s="4">
        <v>25863</v>
      </c>
      <c r="C47" s="4"/>
      <c r="D47" s="5">
        <f t="shared" si="0"/>
        <v>7.4847847288744315E-2</v>
      </c>
      <c r="E47" s="5"/>
      <c r="F47" s="7"/>
      <c r="G47" s="3"/>
      <c r="N47" s="3" t="s">
        <v>32</v>
      </c>
      <c r="O47" s="4">
        <v>7245</v>
      </c>
      <c r="P47" s="4"/>
      <c r="Q47" s="5">
        <f t="shared" si="1"/>
        <v>7.7544104882014159E-2</v>
      </c>
      <c r="R47" s="5"/>
      <c r="S47" s="7"/>
      <c r="T47" s="3"/>
    </row>
    <row r="48" spans="1:20" hidden="1" x14ac:dyDescent="0.25">
      <c r="A48" s="3" t="s">
        <v>80</v>
      </c>
      <c r="B48" s="8">
        <v>19332</v>
      </c>
      <c r="C48" s="4"/>
      <c r="D48" s="5">
        <f t="shared" si="0"/>
        <v>5.5947051145884281E-2</v>
      </c>
      <c r="E48" s="5"/>
      <c r="F48" s="7"/>
      <c r="G48" s="3"/>
      <c r="N48" s="3" t="s">
        <v>19</v>
      </c>
      <c r="O48" s="4">
        <v>4841</v>
      </c>
      <c r="P48" s="4"/>
      <c r="Q48" s="5">
        <f t="shared" si="1"/>
        <v>5.1813804242074608E-2</v>
      </c>
      <c r="R48" s="5"/>
      <c r="S48" s="7"/>
      <c r="T48" s="3"/>
    </row>
    <row r="49" spans="1:20" hidden="1" x14ac:dyDescent="0.25">
      <c r="A49" s="3" t="s">
        <v>26</v>
      </c>
      <c r="B49" s="4">
        <v>7319</v>
      </c>
      <c r="C49" s="4"/>
      <c r="D49" s="5">
        <f t="shared" si="0"/>
        <v>2.1181278053834421E-2</v>
      </c>
      <c r="E49" s="5"/>
      <c r="F49" s="7"/>
      <c r="G49" s="3"/>
      <c r="N49" s="3" t="s">
        <v>15</v>
      </c>
      <c r="O49" s="4">
        <v>4834</v>
      </c>
      <c r="P49" s="4"/>
      <c r="Q49" s="5">
        <f t="shared" si="1"/>
        <v>5.1738882401608892E-2</v>
      </c>
      <c r="R49" s="5"/>
      <c r="S49" s="7"/>
      <c r="T49" s="3"/>
    </row>
    <row r="50" spans="1:20" hidden="1" x14ac:dyDescent="0.25">
      <c r="A50" s="3" t="s">
        <v>16</v>
      </c>
      <c r="B50" s="4">
        <v>4325</v>
      </c>
      <c r="C50" s="4"/>
      <c r="D50" s="5">
        <f t="shared" si="0"/>
        <v>1.251660439716271E-2</v>
      </c>
      <c r="E50" s="5"/>
      <c r="F50" s="7"/>
      <c r="G50" s="3"/>
      <c r="N50" s="3" t="s">
        <v>29</v>
      </c>
      <c r="O50" s="4">
        <v>3485</v>
      </c>
      <c r="P50" s="4"/>
      <c r="Q50" s="5">
        <f t="shared" si="1"/>
        <v>3.7300373431859123E-2</v>
      </c>
      <c r="R50" s="5"/>
      <c r="S50" s="7"/>
      <c r="T50" s="3"/>
    </row>
    <row r="51" spans="1:20" hidden="1" x14ac:dyDescent="0.25">
      <c r="A51" s="3" t="s">
        <v>15</v>
      </c>
      <c r="B51" s="4">
        <v>3975</v>
      </c>
      <c r="C51" s="4"/>
      <c r="D51" s="5">
        <f t="shared" si="0"/>
        <v>1.1503699995080179E-2</v>
      </c>
      <c r="E51" s="5"/>
      <c r="F51" s="7"/>
      <c r="G51" s="3"/>
      <c r="N51" s="3" t="s">
        <v>21</v>
      </c>
      <c r="O51" s="4">
        <v>1559</v>
      </c>
      <c r="P51" s="4"/>
      <c r="Q51" s="5">
        <f t="shared" si="1"/>
        <v>1.6686164183721198E-2</v>
      </c>
      <c r="R51" s="5"/>
      <c r="S51" s="7"/>
      <c r="T51" s="3"/>
    </row>
    <row r="52" spans="1:20" hidden="1" x14ac:dyDescent="0.25">
      <c r="A52" s="3" t="s">
        <v>21</v>
      </c>
      <c r="B52" s="4">
        <v>3881</v>
      </c>
      <c r="C52" s="4"/>
      <c r="D52" s="5">
        <f t="shared" si="0"/>
        <v>1.1231662812806584E-2</v>
      </c>
      <c r="E52" s="5"/>
      <c r="F52" s="7"/>
      <c r="G52" s="3"/>
      <c r="N52" s="3" t="s">
        <v>17</v>
      </c>
      <c r="O52" s="4">
        <v>976</v>
      </c>
      <c r="P52" s="4"/>
      <c r="Q52" s="5">
        <f t="shared" si="1"/>
        <v>1.044624518493386E-2</v>
      </c>
      <c r="R52" s="5"/>
      <c r="S52" s="7"/>
      <c r="T52" s="3"/>
    </row>
    <row r="53" spans="1:20" hidden="1" x14ac:dyDescent="0.25">
      <c r="A53" s="3" t="s">
        <v>17</v>
      </c>
      <c r="B53" s="4">
        <v>3740</v>
      </c>
      <c r="C53" s="4"/>
      <c r="D53" s="5">
        <f t="shared" si="0"/>
        <v>1.0823607039396194E-2</v>
      </c>
      <c r="E53" s="5"/>
      <c r="F53" s="7"/>
      <c r="G53" s="3"/>
      <c r="N53" s="3" t="s">
        <v>27</v>
      </c>
      <c r="O53" s="4">
        <v>919</v>
      </c>
      <c r="P53" s="4"/>
      <c r="Q53" s="5">
        <f t="shared" si="1"/>
        <v>9.8361673411416165E-3</v>
      </c>
      <c r="R53" s="5"/>
      <c r="S53" s="7"/>
      <c r="T53" s="3"/>
    </row>
    <row r="54" spans="1:20" hidden="1" x14ac:dyDescent="0.25">
      <c r="A54" s="3" t="s">
        <v>30</v>
      </c>
      <c r="B54" s="4">
        <v>3419</v>
      </c>
      <c r="C54" s="4"/>
      <c r="D54" s="5">
        <f t="shared" si="0"/>
        <v>9.8946290020576425E-3</v>
      </c>
      <c r="E54" s="5"/>
      <c r="F54" s="7"/>
      <c r="G54" s="3"/>
      <c r="N54" s="3" t="s">
        <v>30</v>
      </c>
      <c r="O54" s="4">
        <v>906</v>
      </c>
      <c r="P54" s="4"/>
      <c r="Q54" s="5">
        <f t="shared" si="1"/>
        <v>9.6970267802767192E-3</v>
      </c>
      <c r="R54" s="5"/>
      <c r="S54" s="7"/>
      <c r="T54" s="3"/>
    </row>
    <row r="55" spans="1:20" hidden="1" x14ac:dyDescent="0.25">
      <c r="A55" s="3" t="s">
        <v>25</v>
      </c>
      <c r="B55" s="4">
        <v>2910</v>
      </c>
      <c r="C55" s="4"/>
      <c r="D55" s="5">
        <f t="shared" si="0"/>
        <v>8.4215766001719036E-3</v>
      </c>
      <c r="E55" s="5"/>
      <c r="F55" s="7"/>
      <c r="G55" s="3"/>
      <c r="N55" s="3" t="s">
        <v>22</v>
      </c>
      <c r="O55" s="4">
        <v>597</v>
      </c>
      <c r="P55" s="4"/>
      <c r="Q55" s="5">
        <f t="shared" si="1"/>
        <v>6.389762679718765E-3</v>
      </c>
      <c r="R55" s="5"/>
      <c r="S55" s="7"/>
      <c r="T55" s="3"/>
    </row>
    <row r="56" spans="1:20" hidden="1" x14ac:dyDescent="0.25">
      <c r="A56" s="3" t="s">
        <v>29</v>
      </c>
      <c r="B56" s="4">
        <v>1996</v>
      </c>
      <c r="C56" s="4"/>
      <c r="D56" s="5">
        <f t="shared" si="0"/>
        <v>5.7764491044478075E-3</v>
      </c>
      <c r="E56" s="5"/>
      <c r="F56" s="7"/>
      <c r="G56" s="3"/>
      <c r="N56" s="3" t="s">
        <v>25</v>
      </c>
      <c r="O56" s="4">
        <v>538</v>
      </c>
      <c r="P56" s="4"/>
      <c r="Q56" s="5">
        <f t="shared" si="1"/>
        <v>5.7582785957934601E-3</v>
      </c>
      <c r="R56" s="5"/>
      <c r="S56" s="7"/>
      <c r="T56" s="3"/>
    </row>
    <row r="57" spans="1:20" hidden="1" x14ac:dyDescent="0.25">
      <c r="A57" s="3" t="s">
        <v>22</v>
      </c>
      <c r="B57" s="4">
        <v>1017</v>
      </c>
      <c r="C57" s="4"/>
      <c r="D57" s="5">
        <f t="shared" si="0"/>
        <v>2.9432107911940984E-3</v>
      </c>
      <c r="E57" s="5"/>
      <c r="F57" s="7"/>
      <c r="G57" s="3"/>
      <c r="N57" s="3" t="s">
        <v>16</v>
      </c>
      <c r="O57" s="4">
        <v>485</v>
      </c>
      <c r="P57" s="4"/>
      <c r="Q57" s="5">
        <f t="shared" si="1"/>
        <v>5.1910132322673386E-3</v>
      </c>
      <c r="R57" s="5"/>
      <c r="S57" s="7"/>
      <c r="T57" s="3"/>
    </row>
    <row r="58" spans="1:20" hidden="1" x14ac:dyDescent="0.25">
      <c r="A58" s="3" t="s">
        <v>27</v>
      </c>
      <c r="B58" s="4">
        <v>871</v>
      </c>
      <c r="C58" s="4"/>
      <c r="D58" s="5">
        <f t="shared" si="0"/>
        <v>2.520684954896814E-3</v>
      </c>
      <c r="E58" s="5"/>
      <c r="F58" s="7"/>
      <c r="G58" s="3"/>
      <c r="N58" s="3" t="s">
        <v>26</v>
      </c>
      <c r="O58" s="4">
        <v>291</v>
      </c>
      <c r="P58" s="4"/>
      <c r="Q58" s="5">
        <f t="shared" si="1"/>
        <v>3.114607939360403E-3</v>
      </c>
      <c r="R58" s="5"/>
      <c r="S58" s="7"/>
      <c r="T58" s="3"/>
    </row>
    <row r="59" spans="1:20" hidden="1" x14ac:dyDescent="0.25">
      <c r="A59" s="3" t="s">
        <v>18</v>
      </c>
      <c r="B59" s="4">
        <v>576</v>
      </c>
      <c r="C59" s="4"/>
      <c r="D59" s="5">
        <f t="shared" si="0"/>
        <v>1.6669512445701088E-3</v>
      </c>
      <c r="E59" s="5"/>
      <c r="F59" s="7"/>
      <c r="G59" s="3"/>
      <c r="N59" s="3" t="s">
        <v>18</v>
      </c>
      <c r="O59" s="4">
        <v>164</v>
      </c>
      <c r="P59" s="4"/>
      <c r="Q59" s="5">
        <f t="shared" si="1"/>
        <v>1.7553116909110175E-3</v>
      </c>
      <c r="R59" s="5"/>
      <c r="S59" s="7"/>
      <c r="T59" s="3"/>
    </row>
    <row r="60" spans="1:20" hidden="1" x14ac:dyDescent="0.25">
      <c r="A60" s="3" t="s">
        <v>119</v>
      </c>
      <c r="B60" s="4">
        <v>43</v>
      </c>
      <c r="C60" s="4"/>
      <c r="D60" s="5">
        <f t="shared" si="0"/>
        <v>1.2444254082728243E-4</v>
      </c>
      <c r="E60" s="5"/>
      <c r="F60" s="7"/>
      <c r="G60" s="3"/>
      <c r="N60" s="3" t="s">
        <v>119</v>
      </c>
      <c r="O60" s="4">
        <v>0.70389999999999997</v>
      </c>
      <c r="P60" s="4"/>
      <c r="Q60" s="5">
        <f t="shared" si="1"/>
        <v>7.5339262148308855E-6</v>
      </c>
      <c r="R60" s="5"/>
      <c r="S60" s="7"/>
      <c r="T60" s="3"/>
    </row>
    <row r="61" spans="1:20" hidden="1" x14ac:dyDescent="0.25">
      <c r="D61" s="5"/>
    </row>
    <row r="62" spans="1:20" hidden="1" x14ac:dyDescent="0.25">
      <c r="A62" s="3" t="s">
        <v>234</v>
      </c>
      <c r="B62" s="4">
        <v>345541</v>
      </c>
      <c r="C62" s="4"/>
      <c r="D62" s="5">
        <f t="shared" si="0"/>
        <v>1</v>
      </c>
      <c r="E62" s="5"/>
      <c r="F62" s="7"/>
      <c r="G62" s="3"/>
      <c r="N62" s="3" t="s">
        <v>234</v>
      </c>
      <c r="O62" s="3">
        <v>93430.7</v>
      </c>
      <c r="P62" s="4"/>
      <c r="Q62" s="5">
        <f>O62/$O$62</f>
        <v>1</v>
      </c>
      <c r="R62" s="5"/>
      <c r="S62" s="7"/>
      <c r="T62" s="3"/>
    </row>
    <row r="63" spans="1:20" x14ac:dyDescent="0.25">
      <c r="A63" s="3"/>
      <c r="B63" s="4"/>
      <c r="C63" s="4"/>
      <c r="D63" s="5"/>
      <c r="E63" s="5"/>
      <c r="F63" s="7"/>
      <c r="G63" s="3"/>
      <c r="N63" s="3"/>
      <c r="O63" s="4"/>
      <c r="P63" s="4"/>
      <c r="Q63" s="5"/>
      <c r="R63" s="5"/>
      <c r="S63" s="7"/>
      <c r="T63" s="3"/>
    </row>
    <row r="64" spans="1:20" x14ac:dyDescent="0.25">
      <c r="A64" s="3"/>
      <c r="B64" s="4"/>
      <c r="C64" s="4"/>
      <c r="D64" s="5"/>
      <c r="E64" s="5"/>
      <c r="F64" s="7"/>
      <c r="G64" s="3"/>
      <c r="N64" s="3"/>
      <c r="O64" s="4"/>
      <c r="P64" s="4"/>
      <c r="Q64" s="5"/>
      <c r="R64" s="5"/>
      <c r="S64" s="7"/>
      <c r="T64" s="3"/>
    </row>
    <row r="65" spans="1:20" x14ac:dyDescent="0.25">
      <c r="A65" s="3"/>
      <c r="B65" s="4"/>
      <c r="C65" s="4"/>
      <c r="D65" s="5"/>
      <c r="E65" s="5"/>
      <c r="F65" s="7"/>
      <c r="G65" s="3"/>
      <c r="N65" s="3"/>
      <c r="O65" s="4"/>
      <c r="P65" s="4"/>
      <c r="Q65" s="5"/>
      <c r="R65" s="5"/>
      <c r="S65" s="7"/>
      <c r="T65" s="3"/>
    </row>
    <row r="66" spans="1:20" x14ac:dyDescent="0.25">
      <c r="A66" s="3"/>
      <c r="B66" s="4"/>
      <c r="C66" s="4"/>
      <c r="D66" s="5"/>
      <c r="E66" s="5"/>
      <c r="F66" s="7"/>
      <c r="G66" s="3"/>
      <c r="N66" s="3"/>
      <c r="O66" s="4"/>
      <c r="P66" s="4"/>
      <c r="Q66" s="5"/>
      <c r="R66" s="5"/>
      <c r="S66" s="7"/>
      <c r="T66" s="3"/>
    </row>
    <row r="67" spans="1:20" x14ac:dyDescent="0.25">
      <c r="A67" s="3"/>
      <c r="B67" s="4"/>
      <c r="C67" s="4"/>
      <c r="D67" s="5"/>
      <c r="E67" s="5"/>
      <c r="F67" s="7"/>
      <c r="G67" s="3"/>
      <c r="N67" s="3"/>
      <c r="O67" s="4"/>
      <c r="P67" s="4"/>
      <c r="Q67" s="5"/>
      <c r="R67" s="5"/>
      <c r="S67" s="7"/>
      <c r="T67" s="3"/>
    </row>
    <row r="68" spans="1:20" x14ac:dyDescent="0.25">
      <c r="A68" s="3"/>
      <c r="B68" s="4"/>
      <c r="C68" s="4"/>
      <c r="D68" s="5"/>
      <c r="E68" s="5"/>
      <c r="F68" s="7"/>
      <c r="G68" s="3"/>
      <c r="N68" s="3"/>
      <c r="O68" s="4"/>
      <c r="P68" s="4"/>
      <c r="Q68" s="5"/>
      <c r="R68" s="5"/>
      <c r="S68" s="7"/>
      <c r="T68" s="3"/>
    </row>
    <row r="69" spans="1:20" x14ac:dyDescent="0.25">
      <c r="A69" s="3"/>
      <c r="B69" s="4"/>
      <c r="C69" s="4"/>
      <c r="D69" s="5"/>
      <c r="E69" s="5"/>
      <c r="F69" s="7"/>
      <c r="G69" s="3"/>
      <c r="N69" s="3"/>
      <c r="O69" s="4"/>
      <c r="P69" s="4"/>
      <c r="Q69" s="5"/>
      <c r="R69" s="5"/>
      <c r="S69" s="7"/>
      <c r="T69" s="3"/>
    </row>
    <row r="70" spans="1:20" x14ac:dyDescent="0.25">
      <c r="A70" s="3"/>
      <c r="B70" s="4"/>
      <c r="C70" s="4"/>
      <c r="D70" s="5"/>
      <c r="E70" s="5"/>
      <c r="F70" s="7"/>
      <c r="G70" s="3"/>
      <c r="N70" s="3"/>
      <c r="O70" s="4"/>
      <c r="P70" s="4"/>
      <c r="Q70" s="5"/>
      <c r="R70" s="5"/>
      <c r="S70" s="7"/>
      <c r="T70" s="3"/>
    </row>
    <row r="71" spans="1:20" x14ac:dyDescent="0.25">
      <c r="A71" s="3"/>
      <c r="B71" s="4"/>
      <c r="C71" s="4"/>
      <c r="D71" s="5"/>
      <c r="E71" s="5"/>
      <c r="F71" s="7"/>
      <c r="G71" s="3"/>
      <c r="N71" s="3"/>
      <c r="O71" s="4"/>
      <c r="P71" s="4"/>
      <c r="Q71" s="5"/>
      <c r="R71" s="5"/>
      <c r="S71" s="7"/>
      <c r="T71" s="3"/>
    </row>
    <row r="72" spans="1:20" x14ac:dyDescent="0.25">
      <c r="A72" s="3"/>
      <c r="B72" s="4"/>
      <c r="C72" s="4"/>
      <c r="D72" s="5"/>
      <c r="E72" s="5"/>
      <c r="F72" s="7"/>
      <c r="G72" s="3"/>
      <c r="N72" s="3"/>
      <c r="O72" s="4"/>
      <c r="P72" s="4"/>
      <c r="Q72" s="5"/>
      <c r="R72" s="5"/>
      <c r="S72" s="7"/>
      <c r="T72" s="3"/>
    </row>
    <row r="73" spans="1:20" x14ac:dyDescent="0.25">
      <c r="A73" s="3"/>
      <c r="B73" s="4"/>
      <c r="C73" s="4"/>
      <c r="D73" s="5"/>
      <c r="E73" s="5"/>
      <c r="F73" s="7"/>
      <c r="G73" s="3"/>
      <c r="N73" s="3"/>
      <c r="O73" s="4"/>
      <c r="P73" s="4"/>
      <c r="Q73" s="5"/>
      <c r="R73" s="5"/>
      <c r="S73" s="7"/>
      <c r="T73" s="3"/>
    </row>
    <row r="74" spans="1:20" x14ac:dyDescent="0.25">
      <c r="A74" s="3"/>
      <c r="B74" s="4"/>
      <c r="C74" s="4"/>
      <c r="D74" s="5"/>
      <c r="E74" s="5"/>
      <c r="F74" s="7"/>
      <c r="G74" s="3"/>
      <c r="N74" s="3"/>
      <c r="O74" s="4"/>
      <c r="P74" s="4"/>
      <c r="Q74" s="5"/>
      <c r="R74" s="5"/>
      <c r="S74" s="7"/>
      <c r="T74" s="3"/>
    </row>
    <row r="75" spans="1:20" x14ac:dyDescent="0.25">
      <c r="A75" s="3"/>
      <c r="B75" s="4"/>
      <c r="C75" s="4"/>
      <c r="D75" s="5"/>
      <c r="E75" s="5"/>
      <c r="F75" s="7"/>
      <c r="G75" s="3"/>
      <c r="N75" s="3"/>
      <c r="O75" s="4"/>
      <c r="P75" s="4"/>
      <c r="Q75" s="5"/>
      <c r="R75" s="5"/>
      <c r="S75" s="7"/>
      <c r="T75" s="3"/>
    </row>
    <row r="76" spans="1:20" x14ac:dyDescent="0.25">
      <c r="A76" s="3"/>
      <c r="B76" s="4"/>
      <c r="C76" s="4"/>
      <c r="D76" s="5"/>
      <c r="E76" s="5"/>
      <c r="F76" s="7"/>
      <c r="G76" s="3"/>
      <c r="N76" s="3"/>
      <c r="O76" s="4"/>
      <c r="P76" s="4"/>
      <c r="Q76" s="5"/>
      <c r="R76" s="5"/>
      <c r="S76" s="7"/>
      <c r="T76" s="3"/>
    </row>
    <row r="77" spans="1:20" x14ac:dyDescent="0.25">
      <c r="A77" s="3"/>
      <c r="B77" s="4"/>
      <c r="C77" s="4"/>
      <c r="D77" s="5"/>
      <c r="E77" s="5"/>
      <c r="F77" s="7"/>
      <c r="G77" s="3"/>
      <c r="N77" s="3"/>
      <c r="O77" s="4"/>
      <c r="P77" s="4"/>
      <c r="Q77" s="5"/>
      <c r="R77" s="5"/>
      <c r="S77" s="7"/>
      <c r="T77" s="3"/>
    </row>
    <row r="78" spans="1:20" x14ac:dyDescent="0.25">
      <c r="A78" s="3"/>
      <c r="B78" s="4"/>
      <c r="C78" s="4"/>
      <c r="D78" s="5"/>
      <c r="E78" s="5"/>
      <c r="F78" s="7"/>
      <c r="G78" s="3"/>
      <c r="N78" s="3"/>
      <c r="O78" s="4"/>
      <c r="P78" s="4"/>
      <c r="Q78" s="5"/>
      <c r="R78" s="5"/>
      <c r="S78" s="7"/>
      <c r="T78" s="3"/>
    </row>
    <row r="79" spans="1:20" x14ac:dyDescent="0.25">
      <c r="A79" s="3"/>
      <c r="B79" s="4"/>
      <c r="C79" s="4"/>
      <c r="D79" s="5"/>
      <c r="E79" s="5"/>
      <c r="F79" s="7"/>
      <c r="G79" s="3"/>
      <c r="N79" s="3"/>
      <c r="O79" s="4"/>
      <c r="P79" s="4"/>
      <c r="Q79" s="5"/>
      <c r="R79" s="5"/>
      <c r="S79" s="7"/>
      <c r="T79" s="3"/>
    </row>
    <row r="80" spans="1:20" x14ac:dyDescent="0.25">
      <c r="A80" s="3"/>
      <c r="B80" s="4"/>
      <c r="C80" s="4"/>
      <c r="D80" s="5"/>
      <c r="E80" s="5"/>
      <c r="F80" s="7"/>
      <c r="G80" s="3"/>
      <c r="N80" s="3"/>
      <c r="O80" s="4"/>
      <c r="P80" s="4"/>
      <c r="Q80" s="5"/>
      <c r="R80" s="5"/>
      <c r="S80" s="7"/>
      <c r="T80" s="3"/>
    </row>
    <row r="81" spans="1:20" x14ac:dyDescent="0.25">
      <c r="A81" s="3"/>
      <c r="B81" s="4"/>
      <c r="C81" s="4"/>
      <c r="D81" s="5"/>
      <c r="E81" s="5"/>
      <c r="F81" s="7"/>
      <c r="G81" s="3"/>
      <c r="N81" s="3"/>
      <c r="O81" s="4"/>
      <c r="P81" s="4"/>
      <c r="Q81" s="5"/>
      <c r="R81" s="5"/>
      <c r="S81" s="7"/>
      <c r="T81" s="3"/>
    </row>
    <row r="82" spans="1:20" x14ac:dyDescent="0.25">
      <c r="A82" s="3"/>
      <c r="B82" s="4"/>
      <c r="C82" s="4"/>
      <c r="D82" s="5"/>
      <c r="E82" s="5"/>
      <c r="F82" s="7"/>
      <c r="G82" s="3"/>
      <c r="N82" s="3"/>
      <c r="O82" s="4"/>
      <c r="P82" s="4"/>
      <c r="Q82" s="5"/>
      <c r="R82" s="5"/>
      <c r="S82" s="7"/>
      <c r="T82" s="3"/>
    </row>
    <row r="83" spans="1:20" x14ac:dyDescent="0.25">
      <c r="A83" s="3"/>
      <c r="B83" s="4"/>
      <c r="C83" s="4"/>
      <c r="D83" s="5"/>
      <c r="E83" s="5"/>
      <c r="F83" s="7"/>
      <c r="G83" s="3"/>
      <c r="N83" s="3"/>
      <c r="O83" s="4"/>
      <c r="P83" s="4"/>
      <c r="Q83" s="5"/>
      <c r="R83" s="5"/>
      <c r="S83" s="7"/>
      <c r="T83" s="3"/>
    </row>
    <row r="84" spans="1:20" x14ac:dyDescent="0.25">
      <c r="A84" s="3"/>
      <c r="B84" s="4"/>
      <c r="C84" s="4"/>
      <c r="D84" s="5"/>
      <c r="E84" s="5"/>
      <c r="F84" s="7"/>
      <c r="G84" s="3"/>
      <c r="N84" s="3"/>
      <c r="O84" s="4"/>
      <c r="P84" s="4"/>
      <c r="Q84" s="5"/>
      <c r="R84" s="5"/>
      <c r="S84" s="7"/>
      <c r="T84" s="3"/>
    </row>
    <row r="85" spans="1:20" x14ac:dyDescent="0.25">
      <c r="A85" s="3"/>
      <c r="B85" s="4"/>
      <c r="C85" s="4"/>
      <c r="D85" s="5"/>
      <c r="E85" s="5"/>
      <c r="F85" s="7"/>
      <c r="G85" s="3"/>
      <c r="N85" s="3"/>
      <c r="O85" s="4"/>
      <c r="P85" s="4"/>
      <c r="Q85" s="5"/>
      <c r="R85" s="5"/>
      <c r="S85" s="7"/>
      <c r="T85" s="3"/>
    </row>
    <row r="86" spans="1:20" x14ac:dyDescent="0.25">
      <c r="A86" s="3"/>
      <c r="B86" s="4"/>
      <c r="C86" s="4"/>
      <c r="D86" s="5"/>
      <c r="E86" s="5"/>
      <c r="F86" s="7"/>
      <c r="G86" s="3"/>
      <c r="N86" s="3"/>
      <c r="O86" s="4"/>
      <c r="P86" s="4"/>
      <c r="Q86" s="5"/>
      <c r="R86" s="5"/>
      <c r="S86" s="7"/>
      <c r="T86" s="3"/>
    </row>
    <row r="87" spans="1:20" x14ac:dyDescent="0.25">
      <c r="A87" s="3"/>
      <c r="B87" s="4"/>
      <c r="C87" s="4"/>
      <c r="D87" s="5"/>
      <c r="E87" s="5"/>
      <c r="F87" s="7"/>
      <c r="G87" s="3"/>
      <c r="N87" s="3"/>
      <c r="O87" s="4"/>
      <c r="P87" s="4"/>
      <c r="Q87" s="5"/>
      <c r="R87" s="5"/>
      <c r="S87" s="7"/>
      <c r="T87" s="3"/>
    </row>
    <row r="88" spans="1:20" x14ac:dyDescent="0.25">
      <c r="A88" s="3"/>
      <c r="B88" s="4"/>
      <c r="C88" s="4"/>
      <c r="D88" s="5"/>
      <c r="E88" s="5"/>
      <c r="F88" s="7"/>
      <c r="G88" s="3"/>
      <c r="N88" s="3"/>
      <c r="O88" s="4"/>
      <c r="P88" s="4"/>
      <c r="Q88" s="5"/>
      <c r="R88" s="5"/>
      <c r="S88" s="7"/>
      <c r="T88" s="3"/>
    </row>
    <row r="89" spans="1:20" x14ac:dyDescent="0.25">
      <c r="A89" s="3"/>
      <c r="B89" s="4"/>
      <c r="C89" s="4"/>
      <c r="D89" s="5"/>
      <c r="E89" s="5"/>
      <c r="F89" s="7"/>
      <c r="G89" s="3"/>
      <c r="N89" s="3"/>
      <c r="O89" s="4"/>
      <c r="P89" s="4"/>
      <c r="Q89" s="5"/>
      <c r="R89" s="5"/>
      <c r="S89" s="7"/>
      <c r="T89" s="3"/>
    </row>
    <row r="90" spans="1:20" x14ac:dyDescent="0.25">
      <c r="A90" s="3"/>
      <c r="B90" s="4"/>
      <c r="C90" s="4"/>
      <c r="D90" s="5"/>
      <c r="E90" s="5"/>
      <c r="F90" s="7"/>
      <c r="G90" s="3"/>
      <c r="N90" s="3"/>
      <c r="O90" s="4"/>
      <c r="P90" s="4"/>
      <c r="Q90" s="5"/>
      <c r="R90" s="5"/>
      <c r="S90" s="7"/>
      <c r="T90" s="3"/>
    </row>
    <row r="91" spans="1:20" x14ac:dyDescent="0.25">
      <c r="A91" s="3"/>
      <c r="B91" s="4"/>
      <c r="C91" s="4"/>
      <c r="D91" s="5"/>
      <c r="E91" s="5"/>
      <c r="F91" s="7"/>
      <c r="G91" s="3"/>
      <c r="N91" s="3"/>
      <c r="O91" s="4"/>
      <c r="P91" s="4"/>
      <c r="Q91" s="5"/>
      <c r="R91" s="5"/>
      <c r="S91" s="7"/>
      <c r="T91" s="3"/>
    </row>
    <row r="92" spans="1:20" x14ac:dyDescent="0.25">
      <c r="A92" s="3"/>
      <c r="B92" s="4"/>
      <c r="C92" s="4"/>
      <c r="D92" s="5"/>
      <c r="E92" s="5"/>
      <c r="F92" s="7"/>
      <c r="G92" s="3"/>
      <c r="N92" s="3"/>
      <c r="O92" s="4"/>
      <c r="P92" s="4"/>
      <c r="Q92" s="5"/>
      <c r="R92" s="5"/>
      <c r="S92" s="7"/>
      <c r="T92" s="3"/>
    </row>
    <row r="93" spans="1:20" x14ac:dyDescent="0.25">
      <c r="A93" s="3"/>
      <c r="B93" s="4"/>
      <c r="C93" s="4"/>
      <c r="D93" s="5"/>
      <c r="E93" s="5"/>
      <c r="F93" s="7"/>
      <c r="G93" s="3"/>
      <c r="N93" s="3"/>
      <c r="O93" s="4"/>
      <c r="P93" s="4"/>
      <c r="Q93" s="5"/>
      <c r="R93" s="5"/>
      <c r="S93" s="7"/>
      <c r="T93" s="3"/>
    </row>
    <row r="94" spans="1:20" x14ac:dyDescent="0.25">
      <c r="A94" s="3"/>
      <c r="B94" s="4"/>
      <c r="C94" s="4"/>
      <c r="D94" s="5"/>
      <c r="E94" s="5"/>
      <c r="F94" s="7"/>
      <c r="G94" s="3"/>
      <c r="N94" s="3"/>
      <c r="O94" s="4"/>
      <c r="P94" s="4"/>
      <c r="Q94" s="5"/>
      <c r="R94" s="5"/>
      <c r="S94" s="7"/>
      <c r="T94" s="3"/>
    </row>
    <row r="95" spans="1:20" x14ac:dyDescent="0.25">
      <c r="A95" s="3"/>
      <c r="B95" s="4"/>
      <c r="C95" s="4"/>
      <c r="D95" s="5"/>
      <c r="E95" s="5"/>
      <c r="F95" s="7"/>
      <c r="G95" s="3"/>
      <c r="N95" s="3"/>
      <c r="O95" s="4"/>
      <c r="P95" s="4"/>
      <c r="Q95" s="5"/>
      <c r="R95" s="5"/>
      <c r="S95" s="7"/>
      <c r="T95" s="3"/>
    </row>
    <row r="96" spans="1:20" x14ac:dyDescent="0.25">
      <c r="A96" s="3"/>
      <c r="B96" s="4"/>
      <c r="C96" s="4"/>
      <c r="D96" s="5"/>
      <c r="E96" s="5"/>
      <c r="F96" s="7"/>
      <c r="G96" s="3"/>
      <c r="N96" s="3"/>
      <c r="O96" s="4"/>
      <c r="P96" s="4"/>
      <c r="Q96" s="5"/>
      <c r="R96" s="5"/>
      <c r="S96" s="7"/>
      <c r="T96" s="3"/>
    </row>
    <row r="97" spans="1:20" x14ac:dyDescent="0.25">
      <c r="A97" s="3"/>
      <c r="B97" s="4"/>
      <c r="C97" s="4"/>
      <c r="D97" s="5"/>
      <c r="E97" s="5"/>
      <c r="F97" s="7"/>
      <c r="G97" s="3"/>
      <c r="N97" s="3"/>
      <c r="O97" s="4"/>
      <c r="P97" s="4"/>
      <c r="Q97" s="5"/>
      <c r="R97" s="5"/>
      <c r="S97" s="7"/>
      <c r="T97" s="3"/>
    </row>
    <row r="98" spans="1:20" x14ac:dyDescent="0.25">
      <c r="A98" s="3"/>
      <c r="B98" s="4"/>
      <c r="C98" s="4"/>
      <c r="D98" s="5"/>
      <c r="E98" s="5"/>
      <c r="F98" s="7"/>
      <c r="G98" s="3"/>
      <c r="N98" s="3"/>
      <c r="O98" s="4"/>
      <c r="P98" s="4"/>
      <c r="Q98" s="5"/>
      <c r="R98" s="5"/>
      <c r="S98" s="7"/>
      <c r="T98" s="3"/>
    </row>
    <row r="99" spans="1:20" x14ac:dyDescent="0.25">
      <c r="A99" s="3"/>
      <c r="B99" s="4"/>
      <c r="C99" s="4"/>
      <c r="D99" s="5"/>
      <c r="E99" s="5"/>
      <c r="F99" s="7"/>
      <c r="G99" s="3"/>
      <c r="N99" s="3"/>
      <c r="O99" s="4"/>
      <c r="P99" s="4"/>
      <c r="Q99" s="5"/>
      <c r="R99" s="5"/>
      <c r="S99" s="7"/>
      <c r="T99" s="3"/>
    </row>
    <row r="100" spans="1:20" x14ac:dyDescent="0.25">
      <c r="A100" s="3"/>
      <c r="B100" s="4"/>
      <c r="C100" s="4"/>
      <c r="D100" s="5"/>
      <c r="E100" s="5"/>
      <c r="F100" s="7"/>
      <c r="G100" s="3"/>
      <c r="N100" s="3"/>
      <c r="O100" s="4"/>
      <c r="P100" s="4"/>
      <c r="Q100" s="5"/>
      <c r="R100" s="5"/>
      <c r="S100" s="7"/>
      <c r="T100" s="3"/>
    </row>
    <row r="101" spans="1:20" x14ac:dyDescent="0.25">
      <c r="A101" s="3"/>
      <c r="B101" s="4"/>
      <c r="C101" s="4"/>
      <c r="D101" s="5"/>
      <c r="E101" s="5"/>
      <c r="F101" s="7"/>
      <c r="G101" s="3"/>
      <c r="N101" s="3"/>
      <c r="O101" s="4"/>
      <c r="P101" s="4"/>
      <c r="Q101" s="5"/>
      <c r="R101" s="5"/>
      <c r="S101" s="7"/>
      <c r="T101" s="3"/>
    </row>
    <row r="102" spans="1:20" x14ac:dyDescent="0.25">
      <c r="A102" s="3"/>
      <c r="B102" s="4"/>
      <c r="C102" s="4"/>
      <c r="D102" s="5"/>
      <c r="E102" s="5"/>
      <c r="F102" s="7"/>
      <c r="G102" s="3"/>
      <c r="N102" s="3"/>
      <c r="O102" s="4"/>
      <c r="P102" s="4"/>
      <c r="Q102" s="5"/>
      <c r="R102" s="5"/>
      <c r="S102" s="7"/>
      <c r="T102" s="3"/>
    </row>
    <row r="103" spans="1:20" x14ac:dyDescent="0.25">
      <c r="A103" s="3"/>
      <c r="B103" s="4"/>
      <c r="C103" s="4"/>
      <c r="D103" s="5"/>
      <c r="E103" s="5"/>
      <c r="F103" s="7"/>
      <c r="G103" s="3"/>
      <c r="N103" s="3"/>
      <c r="O103" s="4"/>
      <c r="P103" s="4"/>
      <c r="Q103" s="5"/>
      <c r="R103" s="5"/>
      <c r="S103" s="7"/>
      <c r="T103" s="3"/>
    </row>
    <row r="104" spans="1:20" x14ac:dyDescent="0.25">
      <c r="A104" s="3"/>
      <c r="B104" s="4"/>
      <c r="C104" s="4"/>
      <c r="D104" s="5"/>
      <c r="E104" s="5"/>
      <c r="F104" s="7"/>
      <c r="G104" s="3"/>
      <c r="N104" s="3"/>
      <c r="O104" s="4"/>
      <c r="P104" s="4"/>
      <c r="Q104" s="5"/>
      <c r="R104" s="5"/>
      <c r="S104" s="7"/>
      <c r="T104" s="3"/>
    </row>
    <row r="105" spans="1:20" x14ac:dyDescent="0.25">
      <c r="A105" s="3"/>
      <c r="B105" s="4"/>
      <c r="C105" s="4"/>
      <c r="D105" s="5"/>
      <c r="E105" s="5"/>
      <c r="F105" s="7"/>
      <c r="G105" s="3"/>
      <c r="N105" s="3"/>
      <c r="O105" s="4"/>
      <c r="P105" s="4"/>
      <c r="Q105" s="5"/>
      <c r="R105" s="5"/>
      <c r="S105" s="7"/>
      <c r="T105" s="3"/>
    </row>
    <row r="106" spans="1:20" x14ac:dyDescent="0.25">
      <c r="A106" s="3"/>
      <c r="B106" s="4"/>
      <c r="C106" s="4"/>
      <c r="D106" s="5"/>
      <c r="E106" s="5"/>
      <c r="F106" s="7"/>
      <c r="G106" s="3"/>
      <c r="N106" s="3"/>
      <c r="O106" s="4"/>
      <c r="P106" s="4"/>
      <c r="Q106" s="5"/>
      <c r="R106" s="5"/>
      <c r="S106" s="7"/>
      <c r="T106" s="3"/>
    </row>
    <row r="107" spans="1:20" x14ac:dyDescent="0.25">
      <c r="A107" s="3"/>
      <c r="B107" s="4"/>
      <c r="C107" s="4"/>
      <c r="D107" s="5"/>
      <c r="E107" s="5"/>
      <c r="F107" s="7"/>
      <c r="G107" s="3"/>
      <c r="N107" s="3"/>
      <c r="O107" s="4"/>
      <c r="P107" s="4"/>
      <c r="Q107" s="5"/>
      <c r="R107" s="5"/>
      <c r="S107" s="7"/>
      <c r="T107" s="3"/>
    </row>
    <row r="108" spans="1:20" x14ac:dyDescent="0.25">
      <c r="A108" s="3"/>
      <c r="B108" s="4"/>
      <c r="C108" s="4"/>
      <c r="D108" s="5"/>
      <c r="E108" s="5"/>
      <c r="F108" s="7"/>
      <c r="G108" s="3"/>
      <c r="N108" s="3"/>
      <c r="O108" s="4"/>
      <c r="P108" s="4"/>
      <c r="Q108" s="5"/>
      <c r="R108" s="5"/>
      <c r="S108" s="7"/>
      <c r="T108" s="3"/>
    </row>
    <row r="109" spans="1:20" x14ac:dyDescent="0.25">
      <c r="A109" s="3"/>
      <c r="B109" s="4"/>
      <c r="C109" s="4"/>
      <c r="D109" s="5"/>
      <c r="E109" s="5"/>
      <c r="F109" s="7"/>
      <c r="G109" s="3"/>
      <c r="N109" s="3"/>
      <c r="O109" s="4"/>
      <c r="P109" s="4"/>
      <c r="Q109" s="5"/>
      <c r="R109" s="5"/>
      <c r="S109" s="7"/>
      <c r="T109" s="3"/>
    </row>
    <row r="110" spans="1:20" x14ac:dyDescent="0.25">
      <c r="A110" s="3"/>
      <c r="B110" s="4"/>
      <c r="C110" s="4"/>
      <c r="D110" s="5"/>
      <c r="E110" s="5"/>
      <c r="F110" s="7"/>
      <c r="G110" s="3"/>
      <c r="N110" s="3"/>
      <c r="O110" s="4"/>
      <c r="P110" s="4"/>
      <c r="Q110" s="5"/>
      <c r="R110" s="5"/>
      <c r="S110" s="7"/>
      <c r="T110" s="3"/>
    </row>
    <row r="111" spans="1:20" x14ac:dyDescent="0.25">
      <c r="A111" s="3"/>
      <c r="B111" s="4"/>
      <c r="C111" s="4"/>
      <c r="D111" s="5"/>
      <c r="E111" s="5"/>
      <c r="F111" s="7"/>
      <c r="G111" s="3"/>
      <c r="N111" s="3"/>
      <c r="O111" s="4"/>
      <c r="P111" s="4"/>
      <c r="Q111" s="5"/>
      <c r="R111" s="5"/>
      <c r="S111" s="7"/>
      <c r="T111" s="3"/>
    </row>
    <row r="112" spans="1:20" x14ac:dyDescent="0.25">
      <c r="A112" s="3"/>
      <c r="B112" s="4"/>
      <c r="C112" s="4"/>
      <c r="D112" s="5"/>
      <c r="E112" s="5"/>
      <c r="F112" s="7"/>
      <c r="G112" s="3"/>
      <c r="N112" s="3"/>
      <c r="O112" s="4"/>
      <c r="P112" s="4"/>
      <c r="Q112" s="5"/>
      <c r="R112" s="5"/>
      <c r="S112" s="7"/>
      <c r="T112" s="3"/>
    </row>
    <row r="113" spans="1:20" x14ac:dyDescent="0.25">
      <c r="A113" s="3"/>
      <c r="B113" s="4"/>
      <c r="C113" s="4"/>
      <c r="D113" s="5"/>
      <c r="E113" s="5"/>
      <c r="F113" s="7"/>
      <c r="G113" s="3"/>
      <c r="N113" s="3"/>
      <c r="O113" s="4"/>
      <c r="P113" s="4"/>
      <c r="Q113" s="5"/>
      <c r="R113" s="5"/>
      <c r="S113" s="7"/>
      <c r="T113" s="3"/>
    </row>
    <row r="114" spans="1:20" x14ac:dyDescent="0.25">
      <c r="A114" s="3"/>
      <c r="B114" s="4"/>
      <c r="C114" s="4"/>
      <c r="D114" s="5"/>
      <c r="E114" s="5"/>
      <c r="F114" s="7"/>
      <c r="G114" s="3"/>
      <c r="N114" s="3"/>
      <c r="O114" s="4"/>
      <c r="P114" s="4"/>
      <c r="Q114" s="5"/>
      <c r="R114" s="5"/>
      <c r="S114" s="7"/>
      <c r="T114" s="3"/>
    </row>
    <row r="115" spans="1:20" x14ac:dyDescent="0.25">
      <c r="A115" s="3"/>
      <c r="B115" s="4"/>
      <c r="C115" s="4"/>
      <c r="D115" s="5"/>
      <c r="E115" s="5"/>
      <c r="F115" s="7"/>
      <c r="G115" s="3"/>
      <c r="N115" s="3"/>
      <c r="O115" s="4"/>
      <c r="P115" s="4"/>
      <c r="Q115" s="5"/>
      <c r="R115" s="5"/>
      <c r="S115" s="7"/>
      <c r="T115" s="3"/>
    </row>
    <row r="116" spans="1:20" x14ac:dyDescent="0.25">
      <c r="A116" s="3"/>
      <c r="B116" s="4"/>
      <c r="C116" s="4"/>
      <c r="D116" s="5"/>
      <c r="E116" s="5"/>
      <c r="F116" s="7"/>
      <c r="G116" s="3"/>
      <c r="N116" s="3"/>
      <c r="O116" s="4"/>
      <c r="P116" s="4"/>
      <c r="Q116" s="5"/>
      <c r="R116" s="5"/>
      <c r="S116" s="7"/>
      <c r="T116" s="3"/>
    </row>
    <row r="117" spans="1:20" x14ac:dyDescent="0.25">
      <c r="A117" s="3"/>
      <c r="B117" s="4"/>
      <c r="C117" s="4"/>
      <c r="D117" s="5"/>
      <c r="E117" s="5"/>
      <c r="F117" s="7"/>
      <c r="G117" s="3"/>
      <c r="N117" s="3"/>
      <c r="O117" s="4"/>
      <c r="P117" s="4"/>
      <c r="Q117" s="5"/>
      <c r="R117" s="5"/>
      <c r="S117" s="7"/>
      <c r="T117" s="3"/>
    </row>
    <row r="118" spans="1:20" x14ac:dyDescent="0.25">
      <c r="A118" s="3"/>
      <c r="B118" s="4"/>
      <c r="C118" s="4"/>
      <c r="D118" s="5"/>
      <c r="E118" s="5"/>
      <c r="F118" s="7"/>
      <c r="G118" s="3"/>
      <c r="N118" s="3"/>
      <c r="O118" s="4"/>
      <c r="P118" s="4"/>
      <c r="Q118" s="5"/>
      <c r="R118" s="5"/>
      <c r="S118" s="7"/>
      <c r="T118" s="3"/>
    </row>
    <row r="119" spans="1:20" x14ac:dyDescent="0.25">
      <c r="A119" s="3"/>
      <c r="B119" s="4"/>
      <c r="C119" s="4"/>
      <c r="D119" s="5"/>
      <c r="E119" s="5"/>
      <c r="F119" s="7"/>
      <c r="G119" s="3"/>
      <c r="N119" s="3"/>
      <c r="O119" s="4"/>
      <c r="P119" s="4"/>
      <c r="Q119" s="5"/>
      <c r="R119" s="5"/>
      <c r="S119" s="7"/>
      <c r="T119" s="3"/>
    </row>
    <row r="120" spans="1:20" x14ac:dyDescent="0.25">
      <c r="A120" s="3"/>
      <c r="B120" s="4"/>
      <c r="C120" s="4"/>
      <c r="D120" s="5"/>
      <c r="E120" s="5"/>
      <c r="F120" s="7"/>
      <c r="G120" s="3"/>
      <c r="N120" s="3"/>
      <c r="O120" s="4"/>
      <c r="P120" s="4"/>
      <c r="Q120" s="5"/>
      <c r="R120" s="5"/>
      <c r="S120" s="7"/>
      <c r="T120" s="3"/>
    </row>
    <row r="121" spans="1:20" x14ac:dyDescent="0.25">
      <c r="A121" s="3"/>
      <c r="B121" s="4"/>
      <c r="C121" s="4"/>
      <c r="D121" s="5"/>
      <c r="E121" s="5"/>
      <c r="F121" s="7"/>
      <c r="G121" s="3"/>
      <c r="N121" s="3"/>
      <c r="O121" s="4"/>
      <c r="P121" s="4"/>
      <c r="Q121" s="5"/>
      <c r="R121" s="5"/>
      <c r="S121" s="7"/>
      <c r="T121" s="3"/>
    </row>
    <row r="122" spans="1:20" x14ac:dyDescent="0.25">
      <c r="A122" s="3"/>
      <c r="B122" s="4"/>
      <c r="C122" s="4"/>
      <c r="D122" s="5"/>
      <c r="E122" s="5"/>
      <c r="F122" s="7"/>
      <c r="G122" s="3"/>
      <c r="N122" s="3"/>
      <c r="O122" s="4"/>
      <c r="P122" s="4"/>
      <c r="Q122" s="5"/>
      <c r="R122" s="5"/>
      <c r="S122" s="7"/>
      <c r="T122" s="3"/>
    </row>
    <row r="123" spans="1:20" x14ac:dyDescent="0.25">
      <c r="A123" s="3"/>
      <c r="B123" s="4"/>
      <c r="C123" s="4"/>
      <c r="D123" s="5"/>
      <c r="E123" s="5"/>
      <c r="F123" s="7"/>
      <c r="G123" s="3"/>
      <c r="N123" s="3"/>
      <c r="O123" s="4"/>
      <c r="P123" s="4"/>
      <c r="Q123" s="5"/>
      <c r="R123" s="5"/>
      <c r="S123" s="7"/>
      <c r="T123" s="3"/>
    </row>
    <row r="124" spans="1:20" x14ac:dyDescent="0.25">
      <c r="A124" s="3"/>
      <c r="B124" s="4"/>
      <c r="C124" s="4"/>
      <c r="D124" s="5"/>
      <c r="E124" s="5"/>
      <c r="F124" s="7"/>
      <c r="G124" s="3"/>
      <c r="N124" s="3"/>
      <c r="O124" s="4"/>
      <c r="P124" s="4"/>
      <c r="Q124" s="5"/>
      <c r="R124" s="5"/>
      <c r="S124" s="7"/>
      <c r="T124" s="3"/>
    </row>
    <row r="125" spans="1:20" x14ac:dyDescent="0.25">
      <c r="A125" s="3"/>
      <c r="B125" s="4"/>
      <c r="C125" s="4"/>
      <c r="D125" s="5"/>
      <c r="E125" s="5"/>
      <c r="F125" s="7"/>
      <c r="G125" s="3"/>
      <c r="N125" s="3"/>
      <c r="O125" s="4"/>
      <c r="P125" s="4"/>
      <c r="Q125" s="5"/>
      <c r="R125" s="5"/>
      <c r="S125" s="7"/>
      <c r="T125" s="3"/>
    </row>
    <row r="126" spans="1:20" x14ac:dyDescent="0.25">
      <c r="A126" s="3"/>
      <c r="B126" s="4"/>
      <c r="C126" s="4"/>
      <c r="D126" s="5"/>
      <c r="E126" s="5"/>
      <c r="F126" s="7"/>
      <c r="G126" s="3"/>
      <c r="N126" s="3"/>
      <c r="O126" s="4"/>
      <c r="P126" s="4"/>
      <c r="Q126" s="5"/>
      <c r="R126" s="5"/>
      <c r="S126" s="7"/>
      <c r="T126" s="3"/>
    </row>
    <row r="127" spans="1:20" x14ac:dyDescent="0.25">
      <c r="A127" s="3"/>
      <c r="B127" s="4"/>
      <c r="C127" s="4"/>
      <c r="D127" s="5"/>
      <c r="E127" s="5"/>
      <c r="F127" s="7"/>
      <c r="G127" s="3"/>
      <c r="N127" s="3"/>
      <c r="O127" s="4"/>
      <c r="P127" s="4"/>
      <c r="Q127" s="5"/>
      <c r="R127" s="5"/>
      <c r="S127" s="7"/>
      <c r="T127" s="3"/>
    </row>
    <row r="128" spans="1:20" x14ac:dyDescent="0.25">
      <c r="A128" s="3"/>
      <c r="B128" s="4"/>
      <c r="C128" s="4"/>
      <c r="D128" s="5"/>
      <c r="E128" s="5"/>
      <c r="F128" s="7"/>
      <c r="G128" s="3"/>
      <c r="N128" s="3"/>
      <c r="O128" s="4"/>
      <c r="P128" s="4"/>
      <c r="Q128" s="5"/>
      <c r="R128" s="5"/>
      <c r="S128" s="7"/>
      <c r="T128" s="3"/>
    </row>
    <row r="129" spans="1:20" x14ac:dyDescent="0.25">
      <c r="A129" s="3"/>
      <c r="B129" s="4"/>
      <c r="C129" s="4"/>
      <c r="D129" s="5"/>
      <c r="E129" s="5"/>
      <c r="F129" s="7"/>
      <c r="G129" s="3"/>
      <c r="N129" s="3"/>
      <c r="O129" s="4"/>
      <c r="P129" s="4"/>
      <c r="Q129" s="5"/>
      <c r="R129" s="5"/>
      <c r="S129" s="7"/>
      <c r="T129" s="3"/>
    </row>
    <row r="130" spans="1:20" x14ac:dyDescent="0.25">
      <c r="A130" s="3"/>
      <c r="B130" s="4"/>
      <c r="C130" s="4"/>
      <c r="D130" s="5"/>
      <c r="E130" s="5"/>
      <c r="F130" s="7"/>
      <c r="G130" s="3"/>
      <c r="N130" s="3"/>
      <c r="O130" s="4"/>
      <c r="P130" s="4"/>
      <c r="Q130" s="5"/>
      <c r="R130" s="5"/>
      <c r="S130" s="7"/>
      <c r="T130" s="3"/>
    </row>
    <row r="131" spans="1:20" x14ac:dyDescent="0.25">
      <c r="A131" s="3"/>
      <c r="B131" s="4"/>
      <c r="C131" s="4"/>
      <c r="D131" s="5"/>
      <c r="E131" s="5"/>
      <c r="F131" s="7"/>
      <c r="G131" s="3"/>
      <c r="N131" s="3"/>
      <c r="O131" s="4"/>
      <c r="P131" s="4"/>
      <c r="Q131" s="5"/>
      <c r="R131" s="5"/>
      <c r="S131" s="7"/>
      <c r="T131" s="3"/>
    </row>
    <row r="132" spans="1:20" x14ac:dyDescent="0.25">
      <c r="A132" s="3"/>
      <c r="B132" s="4"/>
      <c r="C132" s="4"/>
      <c r="D132" s="5"/>
      <c r="E132" s="5"/>
      <c r="F132" s="7"/>
      <c r="G132" s="3"/>
      <c r="N132" s="3"/>
      <c r="O132" s="4"/>
      <c r="P132" s="4"/>
      <c r="Q132" s="5"/>
      <c r="R132" s="5"/>
      <c r="S132" s="7"/>
      <c r="T132" s="3"/>
    </row>
    <row r="133" spans="1:20" x14ac:dyDescent="0.25">
      <c r="A133" s="3"/>
      <c r="B133" s="4"/>
      <c r="C133" s="4"/>
      <c r="D133" s="5"/>
      <c r="E133" s="5"/>
      <c r="F133" s="7"/>
      <c r="G133" s="3"/>
      <c r="N133" s="3"/>
      <c r="O133" s="4"/>
      <c r="P133" s="4"/>
      <c r="Q133" s="5"/>
      <c r="R133" s="5"/>
      <c r="S133" s="7"/>
      <c r="T133" s="3"/>
    </row>
    <row r="134" spans="1:20" x14ac:dyDescent="0.25">
      <c r="A134" s="3"/>
      <c r="B134" s="4"/>
      <c r="C134" s="4"/>
      <c r="D134" s="5"/>
      <c r="E134" s="5"/>
      <c r="F134" s="7"/>
      <c r="G134" s="3"/>
      <c r="N134" s="3"/>
      <c r="O134" s="4"/>
      <c r="P134" s="4"/>
      <c r="Q134" s="5"/>
      <c r="R134" s="5"/>
      <c r="S134" s="7"/>
      <c r="T134" s="3"/>
    </row>
    <row r="135" spans="1:20" x14ac:dyDescent="0.25">
      <c r="A135" s="3"/>
      <c r="B135" s="4"/>
      <c r="C135" s="4"/>
      <c r="D135" s="5"/>
      <c r="E135" s="5"/>
      <c r="F135" s="7"/>
      <c r="G135" s="3"/>
      <c r="N135" s="3"/>
      <c r="O135" s="4"/>
      <c r="P135" s="4"/>
      <c r="Q135" s="5"/>
      <c r="R135" s="5"/>
      <c r="S135" s="7"/>
      <c r="T135" s="3"/>
    </row>
    <row r="136" spans="1:20" x14ac:dyDescent="0.25">
      <c r="A136" s="3"/>
      <c r="B136" s="4"/>
      <c r="C136" s="4"/>
      <c r="D136" s="5"/>
      <c r="E136" s="5"/>
      <c r="F136" s="7"/>
      <c r="G136" s="3"/>
      <c r="N136" s="3"/>
      <c r="O136" s="4"/>
      <c r="P136" s="4"/>
      <c r="Q136" s="5"/>
      <c r="R136" s="5"/>
      <c r="S136" s="7"/>
      <c r="T136" s="3"/>
    </row>
    <row r="137" spans="1:20" x14ac:dyDescent="0.25">
      <c r="A137" s="3"/>
      <c r="B137" s="4"/>
      <c r="C137" s="4"/>
      <c r="D137" s="5"/>
      <c r="E137" s="5"/>
      <c r="F137" s="7"/>
      <c r="G137" s="3"/>
      <c r="N137" s="3"/>
      <c r="O137" s="4"/>
      <c r="P137" s="4"/>
      <c r="Q137" s="5"/>
      <c r="R137" s="5"/>
      <c r="S137" s="7"/>
      <c r="T137" s="3"/>
    </row>
    <row r="138" spans="1:20" x14ac:dyDescent="0.25">
      <c r="A138" s="3"/>
      <c r="B138" s="4"/>
      <c r="C138" s="4"/>
      <c r="D138" s="5"/>
      <c r="E138" s="5"/>
      <c r="F138" s="7"/>
      <c r="G138" s="3"/>
      <c r="N138" s="3"/>
      <c r="O138" s="4"/>
      <c r="P138" s="4"/>
      <c r="Q138" s="5"/>
      <c r="R138" s="5"/>
      <c r="S138" s="7"/>
      <c r="T138" s="3"/>
    </row>
    <row r="139" spans="1:20" x14ac:dyDescent="0.25">
      <c r="A139" s="3"/>
      <c r="B139" s="4"/>
      <c r="C139" s="4"/>
      <c r="D139" s="5"/>
      <c r="E139" s="5"/>
      <c r="F139" s="7"/>
      <c r="G139" s="3"/>
      <c r="N139" s="3"/>
      <c r="O139" s="4"/>
      <c r="P139" s="4"/>
      <c r="Q139" s="5"/>
      <c r="R139" s="5"/>
      <c r="S139" s="7"/>
      <c r="T139" s="3"/>
    </row>
    <row r="140" spans="1:20" x14ac:dyDescent="0.25">
      <c r="A140" s="3"/>
      <c r="B140" s="4"/>
      <c r="C140" s="4"/>
      <c r="D140" s="5"/>
      <c r="E140" s="5"/>
      <c r="F140" s="7"/>
      <c r="G140" s="3"/>
      <c r="N140" s="3"/>
      <c r="O140" s="4"/>
      <c r="P140" s="4"/>
      <c r="Q140" s="5"/>
      <c r="R140" s="5"/>
      <c r="S140" s="7"/>
      <c r="T140" s="3"/>
    </row>
    <row r="141" spans="1:20" x14ac:dyDescent="0.25">
      <c r="A141" s="3"/>
      <c r="B141" s="4"/>
      <c r="C141" s="4"/>
      <c r="D141" s="5"/>
      <c r="E141" s="5"/>
      <c r="F141" s="7"/>
      <c r="G141" s="3"/>
      <c r="N141" s="3"/>
      <c r="O141" s="4"/>
      <c r="P141" s="4"/>
      <c r="Q141" s="5"/>
      <c r="R141" s="5"/>
      <c r="S141" s="7"/>
      <c r="T141" s="3"/>
    </row>
    <row r="142" spans="1:20" x14ac:dyDescent="0.25">
      <c r="A142" s="3"/>
      <c r="B142" s="4"/>
      <c r="C142" s="4"/>
      <c r="D142" s="5"/>
      <c r="E142" s="5"/>
      <c r="F142" s="7"/>
      <c r="G142" s="3"/>
      <c r="N142" s="3"/>
      <c r="O142" s="4"/>
      <c r="P142" s="4"/>
      <c r="Q142" s="5"/>
      <c r="R142" s="5"/>
      <c r="S142" s="7"/>
      <c r="T142" s="3"/>
    </row>
    <row r="143" spans="1:20" x14ac:dyDescent="0.25">
      <c r="A143" s="3"/>
      <c r="B143" s="4"/>
      <c r="C143" s="4"/>
      <c r="D143" s="5"/>
      <c r="E143" s="5"/>
      <c r="F143" s="7"/>
      <c r="G143" s="3"/>
      <c r="N143" s="3"/>
      <c r="O143" s="4"/>
      <c r="P143" s="4"/>
      <c r="Q143" s="5"/>
      <c r="R143" s="5"/>
      <c r="S143" s="7"/>
      <c r="T143" s="3"/>
    </row>
    <row r="144" spans="1:20" x14ac:dyDescent="0.25">
      <c r="A144" s="3"/>
      <c r="B144" s="4"/>
      <c r="C144" s="4"/>
      <c r="D144" s="5"/>
      <c r="E144" s="5"/>
      <c r="F144" s="7"/>
      <c r="G144" s="3"/>
      <c r="N144" s="3"/>
      <c r="O144" s="4"/>
      <c r="P144" s="4"/>
      <c r="Q144" s="5"/>
      <c r="R144" s="5"/>
      <c r="S144" s="7"/>
      <c r="T144" s="3"/>
    </row>
    <row r="145" spans="1:20" x14ac:dyDescent="0.25">
      <c r="A145" s="3"/>
      <c r="B145" s="4"/>
      <c r="C145" s="4"/>
      <c r="D145" s="5"/>
      <c r="E145" s="5"/>
      <c r="F145" s="7"/>
      <c r="G145" s="3"/>
      <c r="N145" s="3"/>
      <c r="O145" s="4"/>
      <c r="P145" s="4"/>
      <c r="Q145" s="5"/>
      <c r="R145" s="5"/>
      <c r="S145" s="7"/>
      <c r="T145" s="3"/>
    </row>
    <row r="146" spans="1:20" x14ac:dyDescent="0.25">
      <c r="A146" s="3"/>
      <c r="B146" s="4"/>
      <c r="C146" s="4"/>
      <c r="D146" s="5"/>
      <c r="E146" s="5"/>
      <c r="F146" s="7"/>
      <c r="G146" s="3"/>
      <c r="N146" s="3"/>
      <c r="O146" s="4"/>
      <c r="P146" s="4"/>
      <c r="Q146" s="5"/>
      <c r="R146" s="5"/>
      <c r="S146" s="7"/>
      <c r="T146" s="3"/>
    </row>
    <row r="147" spans="1:20" x14ac:dyDescent="0.25">
      <c r="A147" s="3"/>
      <c r="B147" s="4"/>
      <c r="C147" s="4"/>
      <c r="D147" s="5"/>
      <c r="E147" s="5"/>
      <c r="F147" s="7"/>
      <c r="G147" s="3"/>
      <c r="N147" s="3"/>
      <c r="O147" s="4"/>
      <c r="P147" s="4"/>
      <c r="Q147" s="5"/>
      <c r="R147" s="5"/>
      <c r="S147" s="7"/>
      <c r="T147" s="3"/>
    </row>
    <row r="148" spans="1:20" x14ac:dyDescent="0.25">
      <c r="A148" s="3"/>
      <c r="B148" s="4"/>
      <c r="C148" s="4"/>
      <c r="D148" s="5"/>
      <c r="E148" s="5"/>
      <c r="F148" s="7"/>
      <c r="G148" s="3"/>
      <c r="N148" s="3"/>
      <c r="O148" s="4"/>
      <c r="P148" s="4"/>
      <c r="Q148" s="5"/>
      <c r="R148" s="5"/>
      <c r="S148" s="7"/>
      <c r="T148" s="3"/>
    </row>
    <row r="149" spans="1:20" x14ac:dyDescent="0.25">
      <c r="A149" s="3"/>
      <c r="B149" s="4"/>
      <c r="C149" s="4"/>
      <c r="D149" s="5"/>
      <c r="E149" s="5"/>
      <c r="F149" s="7"/>
      <c r="G149" s="3"/>
      <c r="N149" s="3"/>
      <c r="O149" s="4"/>
      <c r="P149" s="4"/>
      <c r="Q149" s="5"/>
      <c r="R149" s="5"/>
      <c r="S149" s="7"/>
      <c r="T149" s="3"/>
    </row>
    <row r="150" spans="1:20" x14ac:dyDescent="0.25">
      <c r="A150" s="3"/>
      <c r="B150" s="4"/>
      <c r="C150" s="4"/>
      <c r="D150" s="5"/>
      <c r="E150" s="5"/>
      <c r="F150" s="7"/>
      <c r="G150" s="3"/>
      <c r="N150" s="3"/>
      <c r="O150" s="4"/>
      <c r="P150" s="4"/>
      <c r="Q150" s="5"/>
      <c r="R150" s="5"/>
      <c r="S150" s="7"/>
      <c r="T150" s="3"/>
    </row>
    <row r="151" spans="1:20" x14ac:dyDescent="0.25">
      <c r="A151" s="3"/>
      <c r="B151" s="4"/>
      <c r="C151" s="4"/>
      <c r="D151" s="5"/>
      <c r="E151" s="5"/>
      <c r="F151" s="7"/>
      <c r="G151" s="3"/>
      <c r="N151" s="3"/>
      <c r="O151" s="4"/>
      <c r="P151" s="4"/>
      <c r="Q151" s="5"/>
      <c r="R151" s="5"/>
      <c r="S151" s="7"/>
      <c r="T151" s="3"/>
    </row>
    <row r="152" spans="1:20" x14ac:dyDescent="0.25">
      <c r="A152" s="3"/>
      <c r="B152" s="4"/>
      <c r="C152" s="4"/>
      <c r="D152" s="5"/>
      <c r="E152" s="5"/>
      <c r="F152" s="7"/>
      <c r="G152" s="3"/>
      <c r="N152" s="3"/>
      <c r="O152" s="4"/>
      <c r="P152" s="4"/>
      <c r="Q152" s="5"/>
      <c r="R152" s="5"/>
      <c r="S152" s="7"/>
      <c r="T152" s="3"/>
    </row>
    <row r="153" spans="1:20" x14ac:dyDescent="0.25">
      <c r="A153" s="3"/>
      <c r="B153" s="4"/>
      <c r="C153" s="4"/>
      <c r="D153" s="5"/>
      <c r="E153" s="5"/>
      <c r="F153" s="7"/>
      <c r="G153" s="3"/>
      <c r="N153" s="3"/>
      <c r="O153" s="4"/>
      <c r="P153" s="4"/>
      <c r="Q153" s="5"/>
      <c r="R153" s="5"/>
      <c r="S153" s="7"/>
      <c r="T153" s="3"/>
    </row>
    <row r="154" spans="1:20" x14ac:dyDescent="0.25">
      <c r="A154" s="3"/>
      <c r="B154" s="4"/>
      <c r="C154" s="4"/>
      <c r="D154" s="5"/>
      <c r="E154" s="5"/>
      <c r="F154" s="7"/>
      <c r="G154" s="3"/>
      <c r="N154" s="3"/>
      <c r="O154" s="4"/>
      <c r="P154" s="4"/>
      <c r="Q154" s="5"/>
      <c r="R154" s="5"/>
      <c r="S154" s="7"/>
      <c r="T154" s="3"/>
    </row>
    <row r="155" spans="1:20" x14ac:dyDescent="0.25">
      <c r="A155" s="3"/>
      <c r="B155" s="4"/>
      <c r="C155" s="4"/>
      <c r="D155" s="5"/>
      <c r="E155" s="5"/>
      <c r="F155" s="7"/>
      <c r="G155" s="3"/>
      <c r="N155" s="3"/>
      <c r="O155" s="4"/>
      <c r="P155" s="4"/>
      <c r="Q155" s="5"/>
      <c r="R155" s="5"/>
      <c r="S155" s="7"/>
      <c r="T155" s="3"/>
    </row>
    <row r="156" spans="1:20" x14ac:dyDescent="0.25">
      <c r="A156" s="3"/>
      <c r="B156" s="4"/>
      <c r="C156" s="4"/>
      <c r="D156" s="5"/>
      <c r="E156" s="5"/>
      <c r="F156" s="7"/>
      <c r="G156" s="3"/>
      <c r="N156" s="3"/>
      <c r="O156" s="4"/>
      <c r="P156" s="4"/>
      <c r="Q156" s="5"/>
      <c r="R156" s="5"/>
      <c r="S156" s="7"/>
      <c r="T156" s="3"/>
    </row>
    <row r="157" spans="1:20" x14ac:dyDescent="0.25">
      <c r="A157" s="3"/>
      <c r="B157" s="4"/>
      <c r="C157" s="4"/>
      <c r="D157" s="5"/>
      <c r="E157" s="5"/>
      <c r="F157" s="7"/>
      <c r="G157" s="3"/>
      <c r="N157" s="3"/>
      <c r="O157" s="4"/>
      <c r="P157" s="4"/>
      <c r="Q157" s="5"/>
      <c r="R157" s="5"/>
      <c r="S157" s="7"/>
      <c r="T157" s="3"/>
    </row>
    <row r="158" spans="1:20" x14ac:dyDescent="0.25">
      <c r="A158" s="3"/>
      <c r="B158" s="4"/>
      <c r="C158" s="4"/>
      <c r="D158" s="5"/>
      <c r="E158" s="5"/>
      <c r="F158" s="7"/>
      <c r="G158" s="3"/>
      <c r="N158" s="3"/>
      <c r="O158" s="4"/>
      <c r="P158" s="4"/>
      <c r="Q158" s="5"/>
      <c r="R158" s="5"/>
      <c r="S158" s="7"/>
      <c r="T158" s="3"/>
    </row>
    <row r="159" spans="1:20" x14ac:dyDescent="0.25">
      <c r="A159" s="3"/>
      <c r="B159" s="4"/>
      <c r="C159" s="4"/>
      <c r="D159" s="5"/>
      <c r="E159" s="5"/>
      <c r="F159" s="7"/>
      <c r="G159" s="3"/>
      <c r="N159" s="3"/>
      <c r="O159" s="4"/>
      <c r="P159" s="4"/>
      <c r="Q159" s="5"/>
      <c r="R159" s="5"/>
      <c r="S159" s="7"/>
      <c r="T159" s="3"/>
    </row>
    <row r="160" spans="1:20" x14ac:dyDescent="0.25">
      <c r="A160" s="3"/>
      <c r="B160" s="4"/>
      <c r="C160" s="4"/>
      <c r="D160" s="5"/>
      <c r="E160" s="5"/>
      <c r="F160" s="7"/>
      <c r="G160" s="3"/>
      <c r="N160" s="3"/>
      <c r="O160" s="4"/>
      <c r="P160" s="4"/>
      <c r="Q160" s="5"/>
      <c r="R160" s="5"/>
      <c r="S160" s="7"/>
      <c r="T160" s="3"/>
    </row>
    <row r="161" spans="1:20" x14ac:dyDescent="0.25">
      <c r="A161" s="3"/>
      <c r="B161" s="4"/>
      <c r="C161" s="4"/>
      <c r="D161" s="5"/>
      <c r="E161" s="5"/>
      <c r="F161" s="7"/>
      <c r="G161" s="3"/>
      <c r="N161" s="3"/>
      <c r="O161" s="4"/>
      <c r="P161" s="4"/>
      <c r="Q161" s="5"/>
      <c r="R161" s="5"/>
      <c r="S161" s="7"/>
      <c r="T161" s="3"/>
    </row>
    <row r="162" spans="1:20" x14ac:dyDescent="0.25">
      <c r="A162" s="3"/>
      <c r="B162" s="4"/>
      <c r="C162" s="4"/>
      <c r="D162" s="5"/>
      <c r="E162" s="5"/>
      <c r="F162" s="7"/>
      <c r="G162" s="3"/>
      <c r="N162" s="3"/>
      <c r="O162" s="4"/>
      <c r="P162" s="4"/>
      <c r="Q162" s="5"/>
      <c r="R162" s="5"/>
      <c r="S162" s="7"/>
      <c r="T162" s="3"/>
    </row>
    <row r="163" spans="1:20" x14ac:dyDescent="0.25">
      <c r="A163" s="3"/>
      <c r="B163" s="4"/>
      <c r="C163" s="4"/>
      <c r="D163" s="5"/>
      <c r="E163" s="5"/>
      <c r="F163" s="7"/>
      <c r="G163" s="3"/>
      <c r="N163" s="3"/>
      <c r="O163" s="4"/>
      <c r="P163" s="4"/>
      <c r="Q163" s="5"/>
      <c r="R163" s="5"/>
      <c r="S163" s="7"/>
      <c r="T163" s="3"/>
    </row>
    <row r="164" spans="1:20" x14ac:dyDescent="0.25">
      <c r="A164" s="3"/>
      <c r="B164" s="4"/>
      <c r="C164" s="4"/>
      <c r="D164" s="5"/>
      <c r="E164" s="5"/>
      <c r="F164" s="7"/>
      <c r="G164" s="3"/>
      <c r="N164" s="3"/>
      <c r="O164" s="4"/>
      <c r="P164" s="4"/>
      <c r="Q164" s="5"/>
      <c r="R164" s="5"/>
      <c r="S164" s="7"/>
      <c r="T164" s="3"/>
    </row>
    <row r="165" spans="1:20" x14ac:dyDescent="0.25">
      <c r="A165" s="3"/>
      <c r="B165" s="4"/>
      <c r="C165" s="4"/>
      <c r="D165" s="5"/>
      <c r="E165" s="5"/>
      <c r="F165" s="7"/>
      <c r="G165" s="3"/>
      <c r="N165" s="3"/>
      <c r="O165" s="4"/>
      <c r="P165" s="4"/>
      <c r="Q165" s="5"/>
      <c r="R165" s="5"/>
      <c r="S165" s="7"/>
      <c r="T165" s="3"/>
    </row>
    <row r="166" spans="1:20" x14ac:dyDescent="0.25">
      <c r="A166" s="3"/>
      <c r="B166" s="4"/>
      <c r="C166" s="4"/>
      <c r="D166" s="5"/>
      <c r="E166" s="5"/>
      <c r="F166" s="7"/>
      <c r="G166" s="3"/>
      <c r="N166" s="3"/>
      <c r="O166" s="4"/>
      <c r="P166" s="4"/>
      <c r="Q166" s="5"/>
      <c r="R166" s="5"/>
      <c r="S166" s="7"/>
      <c r="T166" s="3"/>
    </row>
    <row r="167" spans="1:20" x14ac:dyDescent="0.25">
      <c r="A167" s="3"/>
      <c r="B167" s="4"/>
      <c r="C167" s="4"/>
      <c r="D167" s="5"/>
      <c r="E167" s="5"/>
      <c r="F167" s="7"/>
      <c r="G167" s="3"/>
      <c r="N167" s="3"/>
      <c r="O167" s="4"/>
      <c r="P167" s="4"/>
      <c r="Q167" s="5"/>
      <c r="R167" s="5"/>
      <c r="S167" s="7"/>
      <c r="T167" s="3"/>
    </row>
    <row r="168" spans="1:20" x14ac:dyDescent="0.25">
      <c r="A168" s="3"/>
      <c r="B168" s="4"/>
      <c r="C168" s="4"/>
      <c r="D168" s="5"/>
      <c r="E168" s="5"/>
      <c r="F168" s="7"/>
      <c r="G168" s="3"/>
      <c r="N168" s="3"/>
      <c r="O168" s="4"/>
      <c r="P168" s="4"/>
      <c r="Q168" s="5"/>
      <c r="R168" s="5"/>
      <c r="S168" s="7"/>
      <c r="T168" s="3"/>
    </row>
    <row r="169" spans="1:20" x14ac:dyDescent="0.25">
      <c r="A169" s="3"/>
      <c r="B169" s="4"/>
      <c r="C169" s="4"/>
      <c r="D169" s="5"/>
      <c r="E169" s="5"/>
      <c r="F169" s="7"/>
      <c r="G169" s="3"/>
      <c r="N169" s="3"/>
      <c r="O169" s="4"/>
      <c r="P169" s="4"/>
      <c r="Q169" s="5"/>
      <c r="R169" s="5"/>
      <c r="S169" s="7"/>
      <c r="T169" s="3"/>
    </row>
    <row r="170" spans="1:20" x14ac:dyDescent="0.25">
      <c r="A170" s="3"/>
      <c r="B170" s="4"/>
      <c r="C170" s="4"/>
      <c r="D170" s="5"/>
      <c r="E170" s="5"/>
      <c r="F170" s="7"/>
      <c r="G170" s="3"/>
      <c r="N170" s="3"/>
      <c r="O170" s="4"/>
      <c r="P170" s="4"/>
      <c r="Q170" s="5"/>
      <c r="R170" s="5"/>
      <c r="S170" s="7"/>
      <c r="T170" s="3"/>
    </row>
    <row r="171" spans="1:20" x14ac:dyDescent="0.25">
      <c r="A171" s="3"/>
      <c r="B171" s="4"/>
      <c r="C171" s="4"/>
      <c r="D171" s="5"/>
      <c r="E171" s="5"/>
      <c r="F171" s="7"/>
      <c r="G171" s="3"/>
      <c r="N171" s="3"/>
      <c r="O171" s="4"/>
      <c r="P171" s="4"/>
      <c r="Q171" s="5"/>
      <c r="R171" s="5"/>
      <c r="S171" s="7"/>
      <c r="T171" s="3"/>
    </row>
    <row r="172" spans="1:20" x14ac:dyDescent="0.25">
      <c r="A172" s="3"/>
      <c r="B172" s="4"/>
      <c r="C172" s="4"/>
      <c r="D172" s="5"/>
      <c r="E172" s="5"/>
      <c r="F172" s="7"/>
      <c r="G172" s="3"/>
      <c r="N172" s="3"/>
      <c r="O172" s="4"/>
      <c r="P172" s="4"/>
      <c r="Q172" s="5"/>
      <c r="R172" s="5"/>
      <c r="S172" s="7"/>
      <c r="T172" s="3"/>
    </row>
    <row r="173" spans="1:20" x14ac:dyDescent="0.25">
      <c r="A173" s="3"/>
      <c r="B173" s="4"/>
      <c r="C173" s="4"/>
      <c r="D173" s="5"/>
      <c r="E173" s="5"/>
      <c r="F173" s="7"/>
      <c r="G173" s="3"/>
      <c r="N173" s="3"/>
      <c r="O173" s="4"/>
      <c r="P173" s="4"/>
      <c r="Q173" s="5"/>
      <c r="R173" s="5"/>
      <c r="S173" s="7"/>
      <c r="T173" s="3"/>
    </row>
    <row r="174" spans="1:20" x14ac:dyDescent="0.25">
      <c r="A174" s="3"/>
      <c r="B174" s="4"/>
      <c r="C174" s="4"/>
      <c r="D174" s="5"/>
      <c r="E174" s="5"/>
      <c r="F174" s="7"/>
      <c r="G174" s="3"/>
      <c r="N174" s="3"/>
      <c r="O174" s="4"/>
      <c r="P174" s="4"/>
      <c r="Q174" s="5"/>
      <c r="R174" s="5"/>
      <c r="S174" s="7"/>
      <c r="T174" s="3"/>
    </row>
    <row r="175" spans="1:20" x14ac:dyDescent="0.25">
      <c r="A175" s="3"/>
      <c r="B175" s="4"/>
      <c r="C175" s="4"/>
      <c r="D175" s="5"/>
      <c r="E175" s="5"/>
      <c r="F175" s="7"/>
      <c r="G175" s="3"/>
      <c r="N175" s="3"/>
      <c r="O175" s="4"/>
      <c r="P175" s="4"/>
      <c r="Q175" s="5"/>
      <c r="R175" s="5"/>
      <c r="S175" s="7"/>
      <c r="T175" s="3"/>
    </row>
    <row r="176" spans="1:20" x14ac:dyDescent="0.25">
      <c r="A176" s="3"/>
      <c r="B176" s="4"/>
      <c r="C176" s="4"/>
      <c r="D176" s="5"/>
      <c r="E176" s="5"/>
      <c r="F176" s="7"/>
      <c r="G176" s="3"/>
      <c r="N176" s="3"/>
      <c r="O176" s="4"/>
      <c r="P176" s="4"/>
      <c r="Q176" s="5"/>
      <c r="R176" s="5"/>
      <c r="S176" s="7"/>
      <c r="T176" s="3"/>
    </row>
    <row r="177" spans="1:20" x14ac:dyDescent="0.25">
      <c r="A177" s="3"/>
      <c r="B177" s="4"/>
      <c r="C177" s="4"/>
      <c r="D177" s="5"/>
      <c r="E177" s="5"/>
      <c r="F177" s="7"/>
      <c r="G177" s="3"/>
      <c r="N177" s="3"/>
      <c r="O177" s="4"/>
      <c r="P177" s="4"/>
      <c r="Q177" s="5"/>
      <c r="R177" s="5"/>
      <c r="S177" s="7"/>
      <c r="T177" s="3"/>
    </row>
    <row r="178" spans="1:20" x14ac:dyDescent="0.25">
      <c r="A178" s="3"/>
      <c r="B178" s="4"/>
      <c r="C178" s="4"/>
      <c r="D178" s="5"/>
      <c r="E178" s="5"/>
      <c r="F178" s="7"/>
      <c r="G178" s="3"/>
      <c r="N178" s="3"/>
      <c r="O178" s="4"/>
      <c r="P178" s="4"/>
      <c r="Q178" s="5"/>
      <c r="R178" s="5"/>
      <c r="S178" s="7"/>
      <c r="T178" s="3"/>
    </row>
    <row r="179" spans="1:20" x14ac:dyDescent="0.25">
      <c r="A179" s="3"/>
      <c r="B179" s="4"/>
      <c r="C179" s="4"/>
      <c r="D179" s="5"/>
      <c r="E179" s="5"/>
      <c r="F179" s="7"/>
      <c r="G179" s="3"/>
      <c r="N179" s="3"/>
      <c r="O179" s="4"/>
      <c r="P179" s="4"/>
      <c r="Q179" s="5"/>
      <c r="R179" s="5"/>
      <c r="S179" s="7"/>
      <c r="T179" s="3"/>
    </row>
    <row r="180" spans="1:20" x14ac:dyDescent="0.25">
      <c r="A180" s="3"/>
      <c r="B180" s="4"/>
      <c r="C180" s="4"/>
      <c r="D180" s="5"/>
      <c r="E180" s="5"/>
      <c r="F180" s="7"/>
      <c r="G180" s="3"/>
      <c r="N180" s="3"/>
      <c r="O180" s="4"/>
      <c r="P180" s="4"/>
      <c r="Q180" s="5"/>
      <c r="R180" s="5"/>
      <c r="S180" s="7"/>
      <c r="T180" s="3"/>
    </row>
    <row r="181" spans="1:20" x14ac:dyDescent="0.25">
      <c r="A181" s="3"/>
      <c r="B181" s="4"/>
      <c r="C181" s="4"/>
      <c r="D181" s="5"/>
      <c r="E181" s="5"/>
      <c r="F181" s="7"/>
      <c r="G181" s="3"/>
      <c r="N181" s="3"/>
      <c r="O181" s="4"/>
      <c r="P181" s="4"/>
      <c r="Q181" s="5"/>
      <c r="R181" s="5"/>
      <c r="S181" s="7"/>
      <c r="T181" s="3"/>
    </row>
    <row r="182" spans="1:20" x14ac:dyDescent="0.25">
      <c r="A182" s="3"/>
      <c r="B182" s="4"/>
      <c r="C182" s="4"/>
      <c r="D182" s="5"/>
      <c r="E182" s="5"/>
      <c r="F182" s="7"/>
      <c r="G182" s="3"/>
      <c r="N182" s="3"/>
      <c r="O182" s="4"/>
      <c r="P182" s="4"/>
      <c r="Q182" s="5"/>
      <c r="R182" s="5"/>
      <c r="S182" s="7"/>
      <c r="T182" s="3"/>
    </row>
    <row r="183" spans="1:20" x14ac:dyDescent="0.25">
      <c r="A183" s="3"/>
      <c r="B183" s="4"/>
      <c r="C183" s="4"/>
      <c r="D183" s="5"/>
      <c r="E183" s="5"/>
      <c r="F183" s="7"/>
      <c r="G183" s="3"/>
      <c r="N183" s="3"/>
      <c r="O183" s="4"/>
      <c r="P183" s="4"/>
      <c r="Q183" s="5"/>
      <c r="R183" s="5"/>
      <c r="S183" s="7"/>
      <c r="T183" s="3"/>
    </row>
    <row r="184" spans="1:20" x14ac:dyDescent="0.25">
      <c r="A184" s="3"/>
      <c r="B184" s="4"/>
      <c r="C184" s="4"/>
      <c r="D184" s="5"/>
      <c r="E184" s="5"/>
      <c r="F184" s="7"/>
      <c r="G184" s="3"/>
      <c r="N184" s="3"/>
      <c r="O184" s="4"/>
      <c r="P184" s="4"/>
      <c r="Q184" s="5"/>
      <c r="R184" s="5"/>
      <c r="S184" s="7"/>
      <c r="T184" s="3"/>
    </row>
    <row r="185" spans="1:20" x14ac:dyDescent="0.25">
      <c r="A185" s="3"/>
      <c r="B185" s="4"/>
      <c r="C185" s="4"/>
      <c r="D185" s="5"/>
      <c r="E185" s="5"/>
      <c r="F185" s="7"/>
      <c r="G185" s="3"/>
      <c r="N185" s="3"/>
      <c r="O185" s="4"/>
      <c r="P185" s="4"/>
      <c r="Q185" s="5"/>
      <c r="R185" s="5"/>
      <c r="S185" s="7"/>
      <c r="T185" s="3"/>
    </row>
    <row r="186" spans="1:20" x14ac:dyDescent="0.25">
      <c r="A186" s="3"/>
      <c r="B186" s="4"/>
      <c r="C186" s="4"/>
      <c r="D186" s="5"/>
      <c r="E186" s="5"/>
      <c r="F186" s="7"/>
      <c r="G186" s="3"/>
      <c r="N186" s="3"/>
      <c r="O186" s="4"/>
      <c r="P186" s="4"/>
      <c r="Q186" s="5"/>
      <c r="R186" s="5"/>
      <c r="S186" s="7"/>
      <c r="T186" s="3"/>
    </row>
    <row r="187" spans="1:20" x14ac:dyDescent="0.25">
      <c r="A187" s="3"/>
      <c r="B187" s="4"/>
      <c r="C187" s="4"/>
      <c r="D187" s="5"/>
      <c r="E187" s="5"/>
      <c r="F187" s="7"/>
      <c r="G187" s="3"/>
      <c r="N187" s="3"/>
      <c r="O187" s="4"/>
      <c r="P187" s="4"/>
      <c r="Q187" s="5"/>
      <c r="R187" s="5"/>
      <c r="S187" s="7"/>
      <c r="T187" s="3"/>
    </row>
    <row r="188" spans="1:20" x14ac:dyDescent="0.25">
      <c r="A188" s="3"/>
      <c r="B188" s="4"/>
      <c r="C188" s="4"/>
      <c r="D188" s="5"/>
      <c r="E188" s="5"/>
      <c r="F188" s="7"/>
      <c r="G188" s="3"/>
      <c r="N188" s="3"/>
      <c r="O188" s="4"/>
      <c r="P188" s="4"/>
      <c r="Q188" s="5"/>
      <c r="R188" s="5"/>
      <c r="S188" s="7"/>
      <c r="T188" s="3"/>
    </row>
    <row r="189" spans="1:20" x14ac:dyDescent="0.25">
      <c r="A189" s="3"/>
      <c r="B189" s="4"/>
      <c r="C189" s="4"/>
      <c r="D189" s="5"/>
      <c r="E189" s="5"/>
      <c r="F189" s="7"/>
      <c r="G189" s="3"/>
      <c r="N189" s="3"/>
      <c r="O189" s="4"/>
      <c r="P189" s="4"/>
      <c r="Q189" s="5"/>
      <c r="R189" s="5"/>
      <c r="S189" s="7"/>
      <c r="T189" s="3"/>
    </row>
    <row r="190" spans="1:20" x14ac:dyDescent="0.25">
      <c r="A190" s="3"/>
      <c r="B190" s="4"/>
      <c r="C190" s="4"/>
      <c r="D190" s="5"/>
      <c r="E190" s="5"/>
      <c r="F190" s="7"/>
      <c r="G190" s="3"/>
      <c r="N190" s="3"/>
      <c r="O190" s="4"/>
      <c r="P190" s="4"/>
      <c r="Q190" s="5"/>
      <c r="R190" s="5"/>
      <c r="S190" s="7"/>
      <c r="T190" s="3"/>
    </row>
    <row r="191" spans="1:20" x14ac:dyDescent="0.25">
      <c r="A191" s="3"/>
      <c r="B191" s="4"/>
      <c r="C191" s="4"/>
      <c r="D191" s="5"/>
      <c r="E191" s="5"/>
      <c r="F191" s="7"/>
      <c r="G191" s="3"/>
      <c r="N191" s="3"/>
      <c r="O191" s="4"/>
      <c r="P191" s="4"/>
      <c r="Q191" s="5"/>
      <c r="R191" s="5"/>
      <c r="S191" s="7"/>
      <c r="T191" s="3"/>
    </row>
    <row r="192" spans="1:20" x14ac:dyDescent="0.25">
      <c r="A192" s="3"/>
      <c r="B192" s="4"/>
      <c r="C192" s="4"/>
      <c r="D192" s="5"/>
      <c r="E192" s="5"/>
      <c r="F192" s="7"/>
      <c r="G192" s="3"/>
      <c r="N192" s="3"/>
      <c r="O192" s="4"/>
      <c r="P192" s="4"/>
      <c r="Q192" s="5"/>
      <c r="R192" s="5"/>
      <c r="S192" s="7"/>
      <c r="T192" s="3"/>
    </row>
    <row r="193" spans="1:20" x14ac:dyDescent="0.25">
      <c r="A193" s="3"/>
      <c r="B193" s="4"/>
      <c r="C193" s="4"/>
      <c r="D193" s="5"/>
      <c r="E193" s="5"/>
      <c r="F193" s="7"/>
      <c r="G193" s="3"/>
      <c r="N193" s="3"/>
      <c r="O193" s="4"/>
      <c r="P193" s="4"/>
      <c r="Q193" s="5"/>
      <c r="R193" s="5"/>
      <c r="S193" s="7"/>
      <c r="T193" s="3"/>
    </row>
    <row r="194" spans="1:20" x14ac:dyDescent="0.25">
      <c r="A194" s="3"/>
      <c r="B194" s="4"/>
      <c r="C194" s="4"/>
      <c r="D194" s="5"/>
      <c r="E194" s="5"/>
      <c r="F194" s="7"/>
      <c r="G194" s="3"/>
      <c r="N194" s="3"/>
      <c r="O194" s="4"/>
      <c r="P194" s="4"/>
      <c r="Q194" s="5"/>
      <c r="R194" s="5"/>
      <c r="S194" s="7"/>
      <c r="T194" s="3"/>
    </row>
    <row r="195" spans="1:20" x14ac:dyDescent="0.25">
      <c r="A195" s="3"/>
      <c r="B195" s="4"/>
      <c r="C195" s="4"/>
      <c r="D195" s="5"/>
      <c r="E195" s="5"/>
      <c r="F195" s="7"/>
      <c r="G195" s="3"/>
      <c r="N195" s="3"/>
      <c r="O195" s="4"/>
      <c r="P195" s="4"/>
      <c r="Q195" s="5"/>
      <c r="R195" s="5"/>
      <c r="S195" s="7"/>
      <c r="T195" s="3"/>
    </row>
    <row r="196" spans="1:20" x14ac:dyDescent="0.25">
      <c r="A196" s="3"/>
      <c r="B196" s="4"/>
      <c r="C196" s="4"/>
      <c r="D196" s="5"/>
      <c r="E196" s="5"/>
      <c r="F196" s="7"/>
      <c r="G196" s="3"/>
      <c r="N196" s="3"/>
      <c r="O196" s="4"/>
      <c r="P196" s="4"/>
      <c r="Q196" s="5"/>
      <c r="R196" s="5"/>
      <c r="S196" s="7"/>
      <c r="T196" s="3"/>
    </row>
    <row r="197" spans="1:20" x14ac:dyDescent="0.25">
      <c r="A197" s="3"/>
      <c r="B197" s="4"/>
      <c r="C197" s="4"/>
      <c r="D197" s="5"/>
      <c r="E197" s="5"/>
      <c r="F197" s="7"/>
      <c r="G197" s="3"/>
      <c r="N197" s="3"/>
      <c r="O197" s="4"/>
      <c r="P197" s="4"/>
      <c r="Q197" s="5"/>
      <c r="R197" s="5"/>
      <c r="S197" s="7"/>
      <c r="T197" s="3"/>
    </row>
    <row r="198" spans="1:20" x14ac:dyDescent="0.25">
      <c r="A198" s="3"/>
      <c r="B198" s="4"/>
      <c r="C198" s="4"/>
      <c r="D198" s="5"/>
      <c r="E198" s="5"/>
      <c r="F198" s="7"/>
      <c r="G198" s="3"/>
      <c r="N198" s="3"/>
      <c r="O198" s="4"/>
      <c r="P198" s="4"/>
      <c r="Q198" s="5"/>
      <c r="R198" s="5"/>
      <c r="S198" s="7"/>
      <c r="T198" s="3"/>
    </row>
    <row r="199" spans="1:20" x14ac:dyDescent="0.25">
      <c r="A199" s="3"/>
      <c r="B199" s="4"/>
      <c r="C199" s="4"/>
      <c r="D199" s="5"/>
      <c r="E199" s="5"/>
      <c r="F199" s="7"/>
      <c r="G199" s="3"/>
      <c r="N199" s="3"/>
      <c r="O199" s="4"/>
      <c r="P199" s="4"/>
      <c r="Q199" s="5"/>
      <c r="R199" s="5"/>
      <c r="S199" s="7"/>
      <c r="T199" s="3"/>
    </row>
    <row r="200" spans="1:20" x14ac:dyDescent="0.25">
      <c r="A200" s="3"/>
      <c r="B200" s="4"/>
      <c r="C200" s="4"/>
      <c r="D200" s="5"/>
      <c r="E200" s="5"/>
      <c r="F200" s="7"/>
      <c r="G200" s="3"/>
      <c r="N200" s="3"/>
      <c r="O200" s="4"/>
      <c r="P200" s="4"/>
      <c r="Q200" s="5"/>
      <c r="R200" s="5"/>
      <c r="S200" s="7"/>
      <c r="T200" s="3"/>
    </row>
    <row r="201" spans="1:20" x14ac:dyDescent="0.25">
      <c r="A201" s="3"/>
      <c r="B201" s="4"/>
      <c r="C201" s="4"/>
      <c r="D201" s="5"/>
      <c r="E201" s="5"/>
      <c r="F201" s="7"/>
      <c r="G201" s="3"/>
      <c r="N201" s="3"/>
      <c r="O201" s="4"/>
      <c r="P201" s="4"/>
      <c r="Q201" s="5"/>
      <c r="R201" s="5"/>
      <c r="S201" s="7"/>
      <c r="T201" s="3"/>
    </row>
    <row r="202" spans="1:20" x14ac:dyDescent="0.25">
      <c r="A202" s="3"/>
      <c r="B202" s="4"/>
      <c r="C202" s="4"/>
      <c r="D202" s="5"/>
      <c r="E202" s="5"/>
      <c r="F202" s="7"/>
      <c r="G202" s="3"/>
      <c r="N202" s="3"/>
      <c r="O202" s="4"/>
      <c r="P202" s="4"/>
      <c r="Q202" s="5"/>
      <c r="R202" s="5"/>
      <c r="S202" s="7"/>
      <c r="T202" s="3"/>
    </row>
  </sheetData>
  <sheetProtection algorithmName="SHA-512" hashValue="1V8qyNZqP29WoHl9EZztccbp+XgWxxem+YAp+WU8ovpclPfu0oLQsUZOUGqZh+24F8Djt1TobN0jppNTmFQazQ==" saltValue="MoFAnHF34qFDmYSngHoeuA==" spinCount="100000" sheet="1" scenarios="1"/>
  <sortState ref="N40:O60">
    <sortCondition descending="1" ref="O40"/>
  </sortState>
  <mergeCells count="1">
    <mergeCell ref="A1:Z3"/>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28:G35"/>
  <sheetViews>
    <sheetView showGridLines="0" showRowColHeaders="0" zoomScale="80" zoomScaleNormal="80" workbookViewId="0">
      <selection sqref="A1:F1"/>
    </sheetView>
  </sheetViews>
  <sheetFormatPr defaultRowHeight="15.75" x14ac:dyDescent="0.25"/>
  <cols>
    <col min="1" max="1" width="25.875" style="27" bestFit="1" customWidth="1"/>
    <col min="2" max="16384" width="9" style="27"/>
  </cols>
  <sheetData>
    <row r="28" spans="1:1" x14ac:dyDescent="0.25">
      <c r="A28" s="27" t="s">
        <v>338</v>
      </c>
    </row>
    <row r="33" spans="1:7" hidden="1" x14ac:dyDescent="0.25">
      <c r="B33" s="27" t="s">
        <v>177</v>
      </c>
      <c r="C33" s="27" t="s">
        <v>181</v>
      </c>
      <c r="D33" s="27" t="s">
        <v>180</v>
      </c>
      <c r="E33" s="27" t="s">
        <v>178</v>
      </c>
      <c r="F33" s="27" t="s">
        <v>182</v>
      </c>
    </row>
    <row r="34" spans="1:7" hidden="1" x14ac:dyDescent="0.25">
      <c r="A34" s="27" t="s">
        <v>248</v>
      </c>
      <c r="B34" s="30">
        <v>0.89369507000000004</v>
      </c>
      <c r="C34" s="30">
        <v>0.65595161396900914</v>
      </c>
      <c r="D34" s="30">
        <v>0.56689192569370328</v>
      </c>
      <c r="E34" s="30">
        <v>0.60305468827435826</v>
      </c>
      <c r="F34" s="30">
        <v>0.62568933999999998</v>
      </c>
      <c r="G34" s="30"/>
    </row>
    <row r="35" spans="1:7" hidden="1" x14ac:dyDescent="0.25">
      <c r="A35" s="27" t="s">
        <v>204</v>
      </c>
      <c r="B35" s="30">
        <v>0.79918446719642988</v>
      </c>
      <c r="C35" s="30">
        <v>0.56421174036305788</v>
      </c>
      <c r="D35" s="30">
        <v>0.47581125009387321</v>
      </c>
      <c r="E35" s="30">
        <v>0.50522568453231786</v>
      </c>
      <c r="F35" s="30">
        <v>0.50859308000000003</v>
      </c>
    </row>
  </sheetData>
  <sheetProtection algorithmName="SHA-512" hashValue="mXSXwdxCYPMG8fayyZ6d3qUViRvvukJJ4IphTs7QXHtder3qpePRtE6I5LZd/7AEk/GhgMzCS0MVMJZRTdwJPQ==" saltValue="MFZj1DL945WHdqh3QqnLDA==" spinCount="100000" sheet="1" scenarios="1"/>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80" zoomScaleNormal="80" workbookViewId="0">
      <selection sqref="A1:F1"/>
    </sheetView>
  </sheetViews>
  <sheetFormatPr defaultRowHeight="15.75" x14ac:dyDescent="0.25"/>
  <cols>
    <col min="1" max="1" width="4.875" style="27" bestFit="1" customWidth="1"/>
    <col min="2" max="2" width="14.625" style="27" bestFit="1" customWidth="1"/>
    <col min="3" max="3" width="11.375" style="51" bestFit="1" customWidth="1"/>
    <col min="4" max="4" width="13" style="51" bestFit="1" customWidth="1"/>
    <col min="5" max="5" width="7.75" style="51" bestFit="1" customWidth="1"/>
    <col min="6" max="6" width="8.75" style="51" bestFit="1" customWidth="1"/>
    <col min="7" max="7" width="10" style="51" bestFit="1" customWidth="1"/>
    <col min="8" max="8" width="11.375" style="51" bestFit="1" customWidth="1"/>
    <col min="9" max="9" width="16.875" style="51" bestFit="1" customWidth="1"/>
    <col min="10" max="10" width="17.125" style="51" bestFit="1" customWidth="1"/>
    <col min="11" max="11" width="18.25" style="51" bestFit="1" customWidth="1"/>
    <col min="12" max="12" width="21.75" style="51" bestFit="1" customWidth="1"/>
    <col min="13" max="15" width="16.875" style="51" bestFit="1" customWidth="1"/>
    <col min="16" max="16" width="18.875" style="51" bestFit="1" customWidth="1"/>
    <col min="17" max="17" width="22.875" style="51" bestFit="1" customWidth="1"/>
    <col min="18" max="18" width="23" style="51" bestFit="1" customWidth="1"/>
    <col min="19" max="19" width="15.875" style="27" bestFit="1" customWidth="1"/>
    <col min="20" max="16384" width="9" style="27"/>
  </cols>
  <sheetData>
    <row r="1" spans="1:14" x14ac:dyDescent="0.25">
      <c r="A1" s="27" t="s">
        <v>231</v>
      </c>
      <c r="L1" s="27"/>
      <c r="M1" s="27"/>
      <c r="N1" s="27"/>
    </row>
    <row r="2" spans="1:14" x14ac:dyDescent="0.25">
      <c r="L2" s="27"/>
      <c r="M2" s="27"/>
      <c r="N2" s="27"/>
    </row>
    <row r="3" spans="1:14" x14ac:dyDescent="0.25">
      <c r="L3" s="27"/>
      <c r="M3" s="27"/>
      <c r="N3" s="27"/>
    </row>
    <row r="4" spans="1:14" x14ac:dyDescent="0.25">
      <c r="L4" s="27"/>
      <c r="M4" s="27"/>
      <c r="N4" s="27"/>
    </row>
    <row r="5" spans="1:14" x14ac:dyDescent="0.25">
      <c r="L5" s="27"/>
      <c r="M5" s="27"/>
      <c r="N5" s="27"/>
    </row>
    <row r="6" spans="1:14" x14ac:dyDescent="0.25">
      <c r="L6" s="27"/>
      <c r="M6" s="27"/>
      <c r="N6" s="27"/>
    </row>
    <row r="7" spans="1:14" x14ac:dyDescent="0.25">
      <c r="L7" s="27"/>
      <c r="M7" s="27"/>
      <c r="N7" s="27"/>
    </row>
    <row r="8" spans="1:14" x14ac:dyDescent="0.25">
      <c r="L8" s="27"/>
      <c r="M8" s="27"/>
      <c r="N8" s="27"/>
    </row>
    <row r="9" spans="1:14" x14ac:dyDescent="0.25">
      <c r="L9" s="27"/>
      <c r="M9" s="27"/>
      <c r="N9" s="27"/>
    </row>
    <row r="10" spans="1:14" x14ac:dyDescent="0.25">
      <c r="L10" s="27"/>
      <c r="M10" s="27"/>
      <c r="N10" s="27"/>
    </row>
    <row r="11" spans="1:14" x14ac:dyDescent="0.25">
      <c r="L11" s="27"/>
      <c r="M11" s="27"/>
      <c r="N11" s="27"/>
    </row>
    <row r="12" spans="1:14" x14ac:dyDescent="0.25">
      <c r="L12" s="27"/>
      <c r="M12" s="27"/>
      <c r="N12" s="27"/>
    </row>
    <row r="13" spans="1:14" x14ac:dyDescent="0.25">
      <c r="L13" s="27"/>
      <c r="M13" s="27"/>
      <c r="N13" s="27"/>
    </row>
    <row r="14" spans="1:14" x14ac:dyDescent="0.25">
      <c r="L14" s="27"/>
      <c r="M14" s="27"/>
      <c r="N14" s="27"/>
    </row>
    <row r="15" spans="1:14" x14ac:dyDescent="0.25">
      <c r="L15" s="27"/>
      <c r="M15" s="27"/>
      <c r="N15" s="27"/>
    </row>
    <row r="16" spans="1:14" x14ac:dyDescent="0.25">
      <c r="L16" s="27"/>
      <c r="M16" s="27"/>
      <c r="N16" s="27"/>
    </row>
    <row r="17" spans="1:14" x14ac:dyDescent="0.25">
      <c r="L17" s="27"/>
      <c r="M17" s="27"/>
      <c r="N17" s="27"/>
    </row>
    <row r="18" spans="1:14" x14ac:dyDescent="0.25">
      <c r="L18" s="27"/>
      <c r="M18" s="27"/>
      <c r="N18" s="27"/>
    </row>
    <row r="19" spans="1:14" x14ac:dyDescent="0.25">
      <c r="L19" s="27"/>
      <c r="M19" s="27"/>
      <c r="N19" s="27"/>
    </row>
    <row r="20" spans="1:14" x14ac:dyDescent="0.25">
      <c r="L20" s="27"/>
      <c r="M20" s="27"/>
      <c r="N20" s="27"/>
    </row>
    <row r="21" spans="1:14" x14ac:dyDescent="0.25">
      <c r="L21" s="27"/>
      <c r="M21" s="27"/>
      <c r="N21" s="27"/>
    </row>
    <row r="22" spans="1:14" x14ac:dyDescent="0.25">
      <c r="L22" s="27"/>
      <c r="M22" s="27"/>
      <c r="N22" s="27"/>
    </row>
    <row r="23" spans="1:14" x14ac:dyDescent="0.25">
      <c r="L23" s="27"/>
      <c r="M23" s="27"/>
      <c r="N23" s="27"/>
    </row>
    <row r="24" spans="1:14" x14ac:dyDescent="0.25">
      <c r="L24" s="27"/>
      <c r="M24" s="27"/>
      <c r="N24" s="27"/>
    </row>
    <row r="25" spans="1:14" x14ac:dyDescent="0.25">
      <c r="L25" s="27"/>
      <c r="M25" s="27"/>
      <c r="N25" s="27"/>
    </row>
    <row r="26" spans="1:14" x14ac:dyDescent="0.25">
      <c r="L26" s="27"/>
      <c r="M26" s="27"/>
      <c r="N26" s="27"/>
    </row>
    <row r="27" spans="1:14" x14ac:dyDescent="0.25">
      <c r="L27" s="27"/>
      <c r="M27" s="27"/>
      <c r="N27" s="27"/>
    </row>
    <row r="28" spans="1:14" x14ac:dyDescent="0.25">
      <c r="L28" s="27"/>
      <c r="M28" s="27"/>
      <c r="N28" s="27"/>
    </row>
    <row r="29" spans="1:14" x14ac:dyDescent="0.25">
      <c r="L29" s="27"/>
      <c r="M29" s="27"/>
      <c r="N29" s="27"/>
    </row>
    <row r="30" spans="1:14" x14ac:dyDescent="0.25">
      <c r="L30" s="27"/>
      <c r="M30" s="27"/>
      <c r="N30" s="27"/>
    </row>
    <row r="31" spans="1:14" x14ac:dyDescent="0.25">
      <c r="L31" s="27"/>
      <c r="M31" s="27"/>
      <c r="N31" s="27"/>
    </row>
    <row r="32" spans="1:14" x14ac:dyDescent="0.25">
      <c r="A32" s="204" t="s">
        <v>338</v>
      </c>
      <c r="B32" s="204"/>
      <c r="C32" s="204"/>
      <c r="D32" s="204"/>
      <c r="E32" s="204"/>
      <c r="F32" s="204"/>
      <c r="G32" s="204"/>
      <c r="H32" s="204"/>
      <c r="I32" s="204"/>
      <c r="J32" s="204"/>
      <c r="K32" s="204"/>
    </row>
    <row r="35" spans="1:18" hidden="1" x14ac:dyDescent="0.25">
      <c r="A35" s="27" t="s">
        <v>1</v>
      </c>
      <c r="B35" s="27" t="s">
        <v>2</v>
      </c>
      <c r="C35" s="66" t="s">
        <v>197</v>
      </c>
      <c r="D35" s="66" t="s">
        <v>0</v>
      </c>
      <c r="E35" s="66" t="s">
        <v>196</v>
      </c>
      <c r="G35" s="66"/>
      <c r="H35" s="86"/>
      <c r="I35" s="27"/>
      <c r="J35" s="27"/>
      <c r="K35" s="27"/>
      <c r="L35" s="27"/>
      <c r="M35" s="27"/>
      <c r="N35" s="27"/>
      <c r="O35" s="27"/>
      <c r="P35" s="27"/>
      <c r="Q35" s="27"/>
      <c r="R35" s="27"/>
    </row>
    <row r="36" spans="1:18" hidden="1" x14ac:dyDescent="0.25">
      <c r="A36" s="27">
        <v>2000</v>
      </c>
      <c r="B36" s="27" t="s">
        <v>234</v>
      </c>
      <c r="C36" s="40">
        <v>164474</v>
      </c>
      <c r="D36" s="40">
        <v>324009</v>
      </c>
      <c r="E36" s="60">
        <v>2.3369000000000003E-3</v>
      </c>
      <c r="G36" s="66"/>
      <c r="H36" s="86"/>
      <c r="I36" s="27"/>
      <c r="J36" s="27"/>
      <c r="K36" s="27"/>
      <c r="L36" s="27"/>
      <c r="M36" s="27"/>
      <c r="N36" s="27"/>
      <c r="O36" s="27"/>
      <c r="P36" s="27"/>
      <c r="Q36" s="27"/>
      <c r="R36" s="27"/>
    </row>
    <row r="37" spans="1:18" hidden="1" x14ac:dyDescent="0.25">
      <c r="A37" s="27">
        <v>2001</v>
      </c>
      <c r="B37" s="27" t="s">
        <v>234</v>
      </c>
      <c r="C37" s="40">
        <v>171616</v>
      </c>
      <c r="D37" s="40">
        <v>325454</v>
      </c>
      <c r="E37" s="60">
        <v>4.6986600000000003E-3</v>
      </c>
      <c r="G37" s="66"/>
      <c r="H37" s="86"/>
      <c r="I37" s="27"/>
      <c r="J37" s="27"/>
      <c r="K37" s="27"/>
      <c r="L37" s="27"/>
      <c r="M37" s="27"/>
      <c r="N37" s="27"/>
      <c r="O37" s="27"/>
      <c r="P37" s="27"/>
      <c r="Q37" s="27"/>
      <c r="R37" s="27"/>
    </row>
    <row r="38" spans="1:18" hidden="1" x14ac:dyDescent="0.25">
      <c r="A38" s="27">
        <v>2002</v>
      </c>
      <c r="B38" s="27" t="s">
        <v>234</v>
      </c>
      <c r="C38" s="40">
        <v>176707</v>
      </c>
      <c r="D38" s="40">
        <v>323232</v>
      </c>
      <c r="E38" s="60">
        <v>6.8850599999999993E-3</v>
      </c>
      <c r="G38" s="66"/>
      <c r="H38" s="86"/>
      <c r="I38" s="27"/>
      <c r="J38" s="27"/>
      <c r="K38" s="27"/>
      <c r="L38" s="27"/>
      <c r="M38" s="27"/>
      <c r="N38" s="27"/>
      <c r="O38" s="27"/>
      <c r="P38" s="27"/>
      <c r="Q38" s="27"/>
      <c r="R38" s="27"/>
    </row>
    <row r="39" spans="1:18" hidden="1" x14ac:dyDescent="0.25">
      <c r="A39" s="27">
        <v>2003</v>
      </c>
      <c r="B39" s="27" t="s">
        <v>234</v>
      </c>
      <c r="C39" s="40">
        <v>178892</v>
      </c>
      <c r="D39" s="40">
        <v>314889</v>
      </c>
      <c r="E39" s="60">
        <v>9.9299899999999997E-3</v>
      </c>
      <c r="G39" s="66"/>
      <c r="H39" s="86"/>
      <c r="I39" s="27"/>
      <c r="J39" s="27"/>
      <c r="K39" s="27"/>
      <c r="L39" s="27"/>
      <c r="M39" s="27"/>
      <c r="N39" s="27"/>
      <c r="O39" s="27"/>
      <c r="P39" s="27"/>
      <c r="Q39" s="27"/>
      <c r="R39" s="27"/>
    </row>
    <row r="40" spans="1:18" hidden="1" x14ac:dyDescent="0.25">
      <c r="A40" s="27">
        <v>2004</v>
      </c>
      <c r="B40" s="27" t="s">
        <v>234</v>
      </c>
      <c r="C40" s="40">
        <v>177858</v>
      </c>
      <c r="D40" s="40">
        <v>301592</v>
      </c>
      <c r="E40" s="60">
        <v>1.559461E-2</v>
      </c>
      <c r="G40" s="66"/>
      <c r="H40" s="86"/>
      <c r="I40" s="27"/>
      <c r="J40" s="27"/>
      <c r="K40" s="27"/>
      <c r="L40" s="27"/>
      <c r="M40" s="27"/>
      <c r="N40" s="27"/>
      <c r="O40" s="27"/>
      <c r="P40" s="27"/>
      <c r="Q40" s="27"/>
      <c r="R40" s="27"/>
    </row>
    <row r="41" spans="1:18" hidden="1" x14ac:dyDescent="0.25">
      <c r="A41" s="27">
        <v>2005</v>
      </c>
      <c r="B41" s="27" t="s">
        <v>234</v>
      </c>
      <c r="C41" s="40">
        <v>173418</v>
      </c>
      <c r="D41" s="40">
        <v>284355</v>
      </c>
      <c r="E41" s="60">
        <v>2.9503689999999999E-2</v>
      </c>
      <c r="G41" s="66"/>
      <c r="H41" s="86"/>
      <c r="I41" s="27"/>
      <c r="J41" s="27"/>
      <c r="K41" s="27"/>
      <c r="L41" s="27"/>
      <c r="M41" s="27"/>
      <c r="N41" s="27"/>
      <c r="O41" s="27"/>
      <c r="P41" s="27"/>
      <c r="Q41" s="27"/>
      <c r="R41" s="27"/>
    </row>
    <row r="42" spans="1:18" hidden="1" x14ac:dyDescent="0.25">
      <c r="A42" s="27">
        <v>2006</v>
      </c>
      <c r="B42" s="27" t="s">
        <v>234</v>
      </c>
      <c r="C42" s="40">
        <v>166275</v>
      </c>
      <c r="D42" s="40">
        <v>270030</v>
      </c>
      <c r="E42" s="60">
        <v>5.4569939999999997E-2</v>
      </c>
      <c r="G42" s="66"/>
      <c r="H42" s="86"/>
      <c r="I42" s="27"/>
      <c r="J42" s="27"/>
      <c r="K42" s="27"/>
      <c r="L42" s="27"/>
      <c r="M42" s="27"/>
      <c r="N42" s="27"/>
      <c r="O42" s="27"/>
      <c r="P42" s="27"/>
      <c r="Q42" s="27"/>
      <c r="R42" s="27"/>
    </row>
    <row r="43" spans="1:18" hidden="1" x14ac:dyDescent="0.25">
      <c r="A43" s="27">
        <v>2007</v>
      </c>
      <c r="B43" s="27" t="s">
        <v>234</v>
      </c>
      <c r="C43" s="40">
        <v>154799</v>
      </c>
      <c r="D43" s="40">
        <v>248691</v>
      </c>
      <c r="E43" s="60">
        <v>8.8677320000000004E-2</v>
      </c>
      <c r="G43" s="66"/>
      <c r="H43" s="86"/>
      <c r="I43" s="27"/>
      <c r="J43" s="27"/>
      <c r="K43" s="27"/>
      <c r="L43" s="27"/>
      <c r="M43" s="27"/>
      <c r="N43" s="27"/>
      <c r="O43" s="27"/>
      <c r="P43" s="27"/>
      <c r="Q43" s="27"/>
      <c r="R43" s="27"/>
    </row>
    <row r="44" spans="1:18" hidden="1" x14ac:dyDescent="0.25">
      <c r="A44" s="27">
        <v>2008</v>
      </c>
      <c r="B44" s="27" t="s">
        <v>234</v>
      </c>
      <c r="C44" s="40">
        <v>140967</v>
      </c>
      <c r="D44" s="40">
        <v>231951</v>
      </c>
      <c r="E44" s="60">
        <v>0.12888977000000001</v>
      </c>
      <c r="G44" s="66"/>
      <c r="H44" s="86"/>
      <c r="I44" s="27"/>
      <c r="J44" s="27"/>
      <c r="K44" s="27"/>
      <c r="L44" s="27"/>
      <c r="M44" s="27"/>
      <c r="N44" s="27"/>
      <c r="O44" s="27"/>
      <c r="P44" s="27"/>
      <c r="Q44" s="27"/>
      <c r="R44" s="27"/>
    </row>
    <row r="45" spans="1:18" hidden="1" x14ac:dyDescent="0.25">
      <c r="A45" s="27">
        <v>2009</v>
      </c>
      <c r="B45" s="27" t="s">
        <v>234</v>
      </c>
      <c r="C45" s="40">
        <v>128199</v>
      </c>
      <c r="D45" s="40">
        <v>196702</v>
      </c>
      <c r="E45" s="60">
        <v>0.17689585999999999</v>
      </c>
      <c r="G45" s="66"/>
      <c r="H45" s="86"/>
      <c r="I45" s="27"/>
      <c r="J45" s="27"/>
      <c r="K45" s="27"/>
      <c r="L45" s="27"/>
      <c r="M45" s="27"/>
      <c r="N45" s="27"/>
      <c r="O45" s="27"/>
      <c r="P45" s="27"/>
      <c r="Q45" s="27"/>
      <c r="R45" s="27"/>
    </row>
    <row r="46" spans="1:18" hidden="1" x14ac:dyDescent="0.25">
      <c r="A46" s="27">
        <v>2010</v>
      </c>
      <c r="B46" s="27" t="s">
        <v>234</v>
      </c>
      <c r="C46" s="40">
        <v>109462</v>
      </c>
      <c r="D46" s="40">
        <v>167548</v>
      </c>
      <c r="E46" s="60">
        <v>0.23854113000000002</v>
      </c>
      <c r="G46" s="66"/>
      <c r="H46" s="86"/>
      <c r="I46" s="27"/>
      <c r="J46" s="27"/>
      <c r="K46" s="27"/>
      <c r="L46" s="27"/>
      <c r="M46" s="27"/>
      <c r="N46" s="27"/>
      <c r="O46" s="27"/>
      <c r="P46" s="27"/>
      <c r="Q46" s="27"/>
      <c r="R46" s="27"/>
    </row>
    <row r="47" spans="1:18" hidden="1" x14ac:dyDescent="0.25">
      <c r="A47" s="27">
        <v>2011</v>
      </c>
      <c r="B47" s="27" t="s">
        <v>234</v>
      </c>
      <c r="C47" s="40">
        <v>94018</v>
      </c>
      <c r="D47" s="40">
        <v>143432</v>
      </c>
      <c r="E47" s="60">
        <v>0.30406860000000002</v>
      </c>
      <c r="G47" s="66"/>
      <c r="H47" s="86"/>
      <c r="I47" s="27"/>
      <c r="J47" s="27"/>
      <c r="K47" s="27"/>
      <c r="L47" s="27"/>
      <c r="M47" s="27"/>
      <c r="N47" s="27"/>
      <c r="O47" s="27"/>
      <c r="P47" s="27"/>
      <c r="Q47" s="27"/>
      <c r="R47" s="27"/>
    </row>
    <row r="48" spans="1:18" hidden="1" x14ac:dyDescent="0.25">
      <c r="A48" s="27">
        <v>2012</v>
      </c>
      <c r="B48" s="27" t="s">
        <v>234</v>
      </c>
      <c r="C48" s="40">
        <v>80718</v>
      </c>
      <c r="D48" s="40">
        <v>116142</v>
      </c>
      <c r="E48" s="60">
        <v>0.37978299999999998</v>
      </c>
      <c r="G48" s="66"/>
      <c r="H48" s="86"/>
      <c r="I48" s="27"/>
      <c r="J48" s="27"/>
      <c r="K48" s="27"/>
      <c r="L48" s="27"/>
      <c r="M48" s="27"/>
      <c r="N48" s="27"/>
      <c r="O48" s="27"/>
      <c r="P48" s="27"/>
      <c r="Q48" s="27"/>
      <c r="R48" s="27"/>
    </row>
    <row r="49" spans="1:21" hidden="1" x14ac:dyDescent="0.25">
      <c r="A49" s="27">
        <v>2013</v>
      </c>
      <c r="B49" s="27" t="s">
        <v>234</v>
      </c>
      <c r="C49" s="40">
        <v>69111</v>
      </c>
      <c r="D49" s="40">
        <v>97798</v>
      </c>
      <c r="E49" s="60">
        <v>0.46005974999999999</v>
      </c>
      <c r="G49" s="66"/>
      <c r="H49" s="86"/>
      <c r="I49" s="27"/>
      <c r="J49" s="27"/>
      <c r="K49" s="27"/>
      <c r="L49" s="27"/>
      <c r="M49" s="27"/>
      <c r="N49" s="27"/>
      <c r="O49" s="27"/>
      <c r="P49" s="27"/>
      <c r="Q49" s="27"/>
      <c r="R49" s="27"/>
    </row>
    <row r="50" spans="1:21" hidden="1" x14ac:dyDescent="0.25">
      <c r="A50" s="27">
        <v>2014</v>
      </c>
      <c r="B50" s="27" t="s">
        <v>234</v>
      </c>
      <c r="C50" s="40">
        <v>56889</v>
      </c>
      <c r="D50" s="40">
        <v>70098</v>
      </c>
      <c r="E50" s="60">
        <v>0.54152157000000001</v>
      </c>
      <c r="G50" s="66"/>
      <c r="H50" s="86"/>
      <c r="I50" s="27"/>
      <c r="J50" s="27"/>
      <c r="K50" s="27"/>
      <c r="L50" s="27"/>
      <c r="M50" s="27"/>
      <c r="N50" s="27"/>
      <c r="O50" s="27"/>
      <c r="P50" s="27"/>
      <c r="Q50" s="27"/>
      <c r="R50" s="27"/>
    </row>
    <row r="51" spans="1:21" hidden="1" x14ac:dyDescent="0.25">
      <c r="A51" s="27">
        <v>2015</v>
      </c>
      <c r="B51" s="27" t="s">
        <v>234</v>
      </c>
      <c r="C51" s="87">
        <v>48091</v>
      </c>
      <c r="D51" s="87">
        <v>56672.6126</v>
      </c>
      <c r="E51" s="60">
        <v>0.62568933999999998</v>
      </c>
      <c r="H51" s="68"/>
      <c r="K51" s="68"/>
      <c r="L51" s="68"/>
      <c r="M51" s="69"/>
      <c r="N51" s="69"/>
      <c r="P51" s="69"/>
      <c r="T51" s="67"/>
      <c r="U51" s="67"/>
    </row>
    <row r="53" spans="1:21" ht="21" customHeight="1" x14ac:dyDescent="0.25"/>
    <row r="55" spans="1:21" ht="16.5" customHeight="1" x14ac:dyDescent="0.25">
      <c r="U55" s="67"/>
    </row>
    <row r="56" spans="1:21" x14ac:dyDescent="0.25">
      <c r="T56" s="67"/>
      <c r="U56" s="67"/>
    </row>
  </sheetData>
  <sheetProtection algorithmName="SHA-512" hashValue="7X/oCOUiwf9nusiI/7qjwzZ17ZmoiATUIXtigfy8gOD5KwIPSTNolJVFXPajRJMDJUvhiC/GZQOOqVrRVzjPJQ==" saltValue="agmWQXLRAPlvQe+AifVUyA==" spinCount="100000" sheet="1" scenarios="1"/>
  <mergeCells count="1">
    <mergeCell ref="A32:K32"/>
  </mergeCells>
  <pageMargins left="0.25" right="0.25" top="0.75" bottom="0.75" header="0.3" footer="0.3"/>
  <pageSetup scale="3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6:V48"/>
  <sheetViews>
    <sheetView showGridLines="0" showRowColHeaders="0" zoomScale="80" zoomScaleNormal="80" workbookViewId="0">
      <selection sqref="A1:F1"/>
    </sheetView>
  </sheetViews>
  <sheetFormatPr defaultRowHeight="15.75" x14ac:dyDescent="0.25"/>
  <cols>
    <col min="1" max="1" width="29.75" style="92" bestFit="1" customWidth="1"/>
    <col min="2" max="11" width="6.25" style="92" bestFit="1" customWidth="1"/>
    <col min="12" max="16384" width="9" style="92"/>
  </cols>
  <sheetData>
    <row r="26" spans="1:1" x14ac:dyDescent="0.25">
      <c r="A26" s="92" t="s">
        <v>338</v>
      </c>
    </row>
    <row r="27" spans="1:1" x14ac:dyDescent="0.25">
      <c r="A27" s="92" t="s">
        <v>294</v>
      </c>
    </row>
    <row r="33" spans="1:22" hidden="1" x14ac:dyDescent="0.25">
      <c r="A33" s="97" t="s">
        <v>182</v>
      </c>
      <c r="B33" s="97">
        <v>2005</v>
      </c>
      <c r="C33" s="97">
        <v>2006</v>
      </c>
      <c r="D33" s="97">
        <v>2007</v>
      </c>
      <c r="E33" s="97">
        <v>2008</v>
      </c>
      <c r="F33" s="97">
        <v>2009</v>
      </c>
      <c r="G33" s="97">
        <v>2010</v>
      </c>
      <c r="H33" s="97">
        <v>2011</v>
      </c>
      <c r="I33" s="97">
        <v>2012</v>
      </c>
      <c r="J33" s="97">
        <v>2013</v>
      </c>
      <c r="K33" s="97">
        <v>2014</v>
      </c>
      <c r="L33" s="97">
        <v>2015</v>
      </c>
    </row>
    <row r="34" spans="1:22" hidden="1" x14ac:dyDescent="0.25">
      <c r="A34" s="92" t="s">
        <v>184</v>
      </c>
      <c r="B34" s="95">
        <v>2.9503689999999999E-2</v>
      </c>
      <c r="C34" s="95">
        <v>5.4569939999999997E-2</v>
      </c>
      <c r="D34" s="95">
        <v>8.8677320000000004E-2</v>
      </c>
      <c r="E34" s="95">
        <v>0.12888977000000001</v>
      </c>
      <c r="F34" s="95">
        <v>0.17689585999999999</v>
      </c>
      <c r="G34" s="95">
        <v>0.23854113000000002</v>
      </c>
      <c r="H34" s="95">
        <v>0.30406860000000002</v>
      </c>
      <c r="I34" s="95">
        <v>0.37978299999999998</v>
      </c>
      <c r="J34" s="95">
        <v>0.46005974999999999</v>
      </c>
      <c r="K34" s="95">
        <v>0.54152157000000001</v>
      </c>
      <c r="L34" s="95">
        <v>0.62568933999999998</v>
      </c>
    </row>
    <row r="35" spans="1:22" hidden="1" x14ac:dyDescent="0.25">
      <c r="A35" s="92" t="s">
        <v>185</v>
      </c>
      <c r="B35" s="95">
        <v>3.0055559999999999E-2</v>
      </c>
      <c r="C35" s="95">
        <v>3.4630090000000002E-2</v>
      </c>
      <c r="D35" s="95">
        <v>4.3121609999999998E-2</v>
      </c>
      <c r="E35" s="95">
        <v>4.6772370000000001E-2</v>
      </c>
      <c r="F35" s="95">
        <v>6.7555920000000005E-2</v>
      </c>
      <c r="G35" s="95">
        <v>8.3013420000000004E-2</v>
      </c>
      <c r="H35" s="95">
        <v>0.1203636</v>
      </c>
      <c r="I35" s="95">
        <v>0.11902747</v>
      </c>
      <c r="J35" s="95">
        <v>0.14984654</v>
      </c>
      <c r="K35" s="95">
        <v>0.17667896</v>
      </c>
      <c r="L35" s="95">
        <v>0.19594470999999999</v>
      </c>
    </row>
    <row r="36" spans="1:22" hidden="1" x14ac:dyDescent="0.25">
      <c r="A36" s="92" t="s">
        <v>186</v>
      </c>
      <c r="B36" s="95">
        <v>2.1833119999999998E-2</v>
      </c>
      <c r="C36" s="95">
        <v>3.2593480000000001E-2</v>
      </c>
      <c r="D36" s="95">
        <v>4.5107179999999997E-2</v>
      </c>
      <c r="E36" s="95">
        <v>7.4035089999999998E-2</v>
      </c>
      <c r="F36" s="95">
        <v>9.0142239999999998E-2</v>
      </c>
      <c r="G36" s="95">
        <v>0.10961267</v>
      </c>
      <c r="H36" s="95">
        <v>0.12135199999999999</v>
      </c>
      <c r="I36" s="95">
        <v>0.14029851000000002</v>
      </c>
      <c r="J36" s="95">
        <v>0.19111415000000001</v>
      </c>
      <c r="K36" s="95">
        <v>0.24653190999999999</v>
      </c>
      <c r="L36" s="95">
        <v>0.26227191</v>
      </c>
    </row>
    <row r="37" spans="1:22" hidden="1" x14ac:dyDescent="0.25">
      <c r="A37" s="92" t="s">
        <v>187</v>
      </c>
      <c r="B37" s="95">
        <v>0.17883874</v>
      </c>
      <c r="C37" s="95">
        <v>0.22638347</v>
      </c>
      <c r="D37" s="95">
        <v>0.29410431999999997</v>
      </c>
      <c r="E37" s="95">
        <v>0.34605961000000002</v>
      </c>
      <c r="F37" s="95">
        <v>0.39399645</v>
      </c>
      <c r="G37" s="95">
        <v>0.43222333999999996</v>
      </c>
      <c r="H37" s="95">
        <v>0.46572501999999999</v>
      </c>
      <c r="I37" s="95">
        <v>0.48527177999999999</v>
      </c>
      <c r="J37" s="95">
        <v>0.51805407999999997</v>
      </c>
      <c r="K37" s="95">
        <v>0.54846020000000006</v>
      </c>
      <c r="L37" s="95">
        <v>0.53812928999999998</v>
      </c>
    </row>
    <row r="38" spans="1:22" hidden="1" x14ac:dyDescent="0.25">
      <c r="A38" s="92" t="s">
        <v>188</v>
      </c>
      <c r="B38" s="95">
        <v>1.1459250000000001E-2</v>
      </c>
      <c r="C38" s="95">
        <v>3.3484319999999998E-2</v>
      </c>
      <c r="D38" s="95">
        <v>7.3713029999999999E-2</v>
      </c>
      <c r="E38" s="95">
        <v>0.10801803</v>
      </c>
      <c r="F38" s="95">
        <v>0.14043775999999999</v>
      </c>
      <c r="G38" s="95">
        <v>0.17438788999999999</v>
      </c>
      <c r="H38" s="95">
        <v>0.21300955999999999</v>
      </c>
      <c r="I38" s="95">
        <v>0.24994622</v>
      </c>
      <c r="J38" s="95">
        <v>0.30104712</v>
      </c>
      <c r="K38" s="95">
        <v>0.32627688999999999</v>
      </c>
      <c r="L38" s="95">
        <v>0.36273097999999998</v>
      </c>
    </row>
    <row r="39" spans="1:22" hidden="1" x14ac:dyDescent="0.25">
      <c r="A39" s="92" t="s">
        <v>189</v>
      </c>
      <c r="B39" s="95">
        <v>0.27742152999999997</v>
      </c>
      <c r="C39" s="95">
        <v>0.30184493000000001</v>
      </c>
      <c r="D39" s="95">
        <v>0.33543699999999999</v>
      </c>
      <c r="E39" s="95">
        <v>0.37098657000000002</v>
      </c>
      <c r="F39" s="95">
        <v>0.42076431999999997</v>
      </c>
      <c r="G39" s="95">
        <v>0.41813160999999999</v>
      </c>
      <c r="H39" s="95">
        <v>0.44544038999999996</v>
      </c>
      <c r="I39" s="95">
        <v>0.50836338000000003</v>
      </c>
      <c r="J39" s="95">
        <v>0.55318919999999994</v>
      </c>
      <c r="K39" s="95">
        <v>0.61083886999999992</v>
      </c>
      <c r="L39" s="95">
        <v>0.63802661999999999</v>
      </c>
    </row>
    <row r="40" spans="1:22" hidden="1" x14ac:dyDescent="0.25">
      <c r="A40" s="92" t="s">
        <v>179</v>
      </c>
      <c r="B40" s="95">
        <v>2.9088054753985418E-2</v>
      </c>
      <c r="C40" s="95">
        <v>4.9487006468629142E-2</v>
      </c>
      <c r="D40" s="95">
        <v>7.8009007609877307E-2</v>
      </c>
      <c r="E40" s="95">
        <v>0.10855403646940329</v>
      </c>
      <c r="F40" s="95">
        <v>0.14932304052439038</v>
      </c>
      <c r="G40" s="95">
        <v>0.19846426156559716</v>
      </c>
      <c r="H40" s="95">
        <v>0.25632511262080548</v>
      </c>
      <c r="I40" s="95">
        <v>0.30937312604384004</v>
      </c>
      <c r="J40" s="95">
        <v>0.37570710380258021</v>
      </c>
      <c r="K40" s="95">
        <v>0.43684640167707595</v>
      </c>
      <c r="L40" s="95">
        <v>0.49602078385744569</v>
      </c>
      <c r="M40" s="94"/>
      <c r="N40" s="94"/>
      <c r="O40" s="94"/>
      <c r="P40" s="94"/>
      <c r="Q40" s="94"/>
      <c r="R40" s="94"/>
      <c r="S40" s="94"/>
      <c r="T40" s="94"/>
      <c r="U40" s="94"/>
      <c r="V40" s="94"/>
    </row>
    <row r="41" spans="1:22" hidden="1" x14ac:dyDescent="0.25">
      <c r="A41" s="92" t="s">
        <v>191</v>
      </c>
      <c r="B41" s="95">
        <v>3.01961E-2</v>
      </c>
      <c r="C41" s="95">
        <v>5.0512330000000001E-2</v>
      </c>
      <c r="D41" s="95">
        <v>7.8237790000000002E-2</v>
      </c>
      <c r="E41" s="95">
        <v>0.10851366000000001</v>
      </c>
      <c r="F41" s="95">
        <v>0.14989072000000001</v>
      </c>
      <c r="G41" s="95">
        <v>0.20019191</v>
      </c>
      <c r="H41" s="95">
        <v>0.25965458000000002</v>
      </c>
      <c r="I41" s="95">
        <v>0.31416441000000001</v>
      </c>
      <c r="J41" s="95">
        <v>0.38201224000000006</v>
      </c>
      <c r="K41" s="95">
        <v>0.44684046999999999</v>
      </c>
      <c r="L41" s="95">
        <v>0.50859308000000003</v>
      </c>
    </row>
    <row r="42" spans="1:22" hidden="1" x14ac:dyDescent="0.25">
      <c r="A42" s="92" t="s">
        <v>192</v>
      </c>
      <c r="B42" s="95">
        <v>3.7108700000000001E-2</v>
      </c>
      <c r="C42" s="95">
        <v>5.7840200000000001E-2</v>
      </c>
      <c r="D42" s="95">
        <v>8.6693700000000012E-2</v>
      </c>
      <c r="E42" s="95">
        <v>0.118698</v>
      </c>
      <c r="F42" s="95">
        <v>0.15884899999999999</v>
      </c>
      <c r="G42" s="95">
        <v>0.205125</v>
      </c>
      <c r="H42" s="95">
        <v>0.25962499999999999</v>
      </c>
      <c r="I42" s="95">
        <v>0.31071799999999999</v>
      </c>
      <c r="J42" s="95">
        <v>0.37314599999999998</v>
      </c>
      <c r="K42" s="95">
        <v>0.42984800000000001</v>
      </c>
      <c r="L42" s="95">
        <v>0.48573099999999997</v>
      </c>
    </row>
    <row r="43" spans="1:22" hidden="1" x14ac:dyDescent="0.25"/>
    <row r="44" spans="1:22" hidden="1" x14ac:dyDescent="0.25"/>
    <row r="45" spans="1:22" hidden="1" x14ac:dyDescent="0.25"/>
    <row r="46" spans="1:22" hidden="1" x14ac:dyDescent="0.25">
      <c r="A46" s="92" t="s">
        <v>295</v>
      </c>
      <c r="B46" s="92">
        <v>56661</v>
      </c>
      <c r="C46" s="92">
        <v>98054</v>
      </c>
      <c r="D46" s="92">
        <v>155713</v>
      </c>
      <c r="E46" s="92">
        <v>217064</v>
      </c>
      <c r="F46" s="92">
        <v>294870</v>
      </c>
      <c r="G46" s="92">
        <v>383918</v>
      </c>
      <c r="H46" s="92">
        <v>482683</v>
      </c>
      <c r="I46" s="92">
        <v>561825</v>
      </c>
      <c r="J46" s="92">
        <v>655332</v>
      </c>
      <c r="K46" s="92">
        <v>723512</v>
      </c>
      <c r="L46" s="92">
        <v>778021</v>
      </c>
    </row>
    <row r="47" spans="1:22" hidden="1" x14ac:dyDescent="0.25">
      <c r="A47" s="92" t="s">
        <v>296</v>
      </c>
      <c r="B47" s="92">
        <v>1947913</v>
      </c>
      <c r="C47" s="92">
        <v>1981409</v>
      </c>
      <c r="D47" s="92">
        <v>1996090</v>
      </c>
      <c r="E47" s="92">
        <v>1999594</v>
      </c>
      <c r="F47" s="92">
        <v>1974712</v>
      </c>
      <c r="G47" s="92">
        <v>1934444</v>
      </c>
      <c r="H47" s="92">
        <v>1883089</v>
      </c>
      <c r="I47" s="92">
        <v>1816011</v>
      </c>
      <c r="J47" s="92">
        <v>1744263</v>
      </c>
      <c r="K47" s="92">
        <v>1656216</v>
      </c>
      <c r="L47" s="92">
        <v>1568525</v>
      </c>
    </row>
    <row r="48" spans="1:22" hidden="1" x14ac:dyDescent="0.25">
      <c r="A48" s="92" t="s">
        <v>297</v>
      </c>
      <c r="B48" s="95">
        <f>B46/B47</f>
        <v>2.9088054753985418E-2</v>
      </c>
      <c r="C48" s="95">
        <f t="shared" ref="C48:L48" si="0">C46/C47</f>
        <v>4.9487006468629142E-2</v>
      </c>
      <c r="D48" s="95">
        <f t="shared" si="0"/>
        <v>7.8009007609877307E-2</v>
      </c>
      <c r="E48" s="95">
        <f t="shared" si="0"/>
        <v>0.10855403646940329</v>
      </c>
      <c r="F48" s="95">
        <f t="shared" si="0"/>
        <v>0.14932304052439038</v>
      </c>
      <c r="G48" s="95">
        <f t="shared" si="0"/>
        <v>0.19846426156559716</v>
      </c>
      <c r="H48" s="95">
        <f t="shared" si="0"/>
        <v>0.25632511262080548</v>
      </c>
      <c r="I48" s="95">
        <f t="shared" si="0"/>
        <v>0.30937312604384004</v>
      </c>
      <c r="J48" s="95">
        <f t="shared" si="0"/>
        <v>0.37570710380258021</v>
      </c>
      <c r="K48" s="95">
        <f t="shared" si="0"/>
        <v>0.43684640167707595</v>
      </c>
      <c r="L48" s="95">
        <f t="shared" si="0"/>
        <v>0.49602078385744569</v>
      </c>
    </row>
  </sheetData>
  <sheetProtection algorithmName="SHA-512" hashValue="TgC7pQiym/jh32RQ8IedJ1iAhHHreJ1ccRPcFiHip1BAg1NeTQ+MHLQWoHVu+NSpifwdG5JrvaE8K+7WJAWPlA==" saltValue="DCsEbDZVeIHyAjICkbBzmw==" spinCount="100000" sheet="1" scenarios="1"/>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53"/>
  <sheetViews>
    <sheetView showGridLines="0" showRowColHeaders="0" zoomScale="80" zoomScaleNormal="80" workbookViewId="0">
      <selection sqref="A1:F1"/>
    </sheetView>
  </sheetViews>
  <sheetFormatPr defaultRowHeight="15.75" x14ac:dyDescent="0.25"/>
  <cols>
    <col min="1" max="1" width="29.75" style="27" bestFit="1" customWidth="1"/>
    <col min="2" max="11" width="6" style="27" bestFit="1" customWidth="1"/>
    <col min="12" max="12" width="9.125" style="27" bestFit="1" customWidth="1"/>
    <col min="13" max="16384" width="9" style="27"/>
  </cols>
  <sheetData>
    <row r="26" spans="1:1" x14ac:dyDescent="0.25">
      <c r="A26" s="48" t="s">
        <v>338</v>
      </c>
    </row>
    <row r="27" spans="1:1" x14ac:dyDescent="0.25">
      <c r="A27" s="48" t="s">
        <v>330</v>
      </c>
    </row>
    <row r="33" spans="1:22" hidden="1" x14ac:dyDescent="0.25">
      <c r="A33" s="29" t="s">
        <v>182</v>
      </c>
      <c r="B33" s="29">
        <v>2005</v>
      </c>
      <c r="C33" s="29">
        <v>2006</v>
      </c>
      <c r="D33" s="29">
        <v>2007</v>
      </c>
      <c r="E33" s="29">
        <v>2008</v>
      </c>
      <c r="F33" s="29">
        <v>2009</v>
      </c>
      <c r="G33" s="29">
        <v>2010</v>
      </c>
      <c r="H33" s="29">
        <v>2011</v>
      </c>
      <c r="I33" s="29">
        <v>2012</v>
      </c>
      <c r="J33" s="29">
        <v>2013</v>
      </c>
      <c r="K33" s="29">
        <v>2014</v>
      </c>
      <c r="L33" s="29">
        <v>2015</v>
      </c>
    </row>
    <row r="34" spans="1:22" hidden="1" x14ac:dyDescent="0.25">
      <c r="A34" s="27" t="s">
        <v>248</v>
      </c>
      <c r="B34" s="30">
        <v>2.9503689999999999E-2</v>
      </c>
      <c r="C34" s="30">
        <v>5.4569939999999997E-2</v>
      </c>
      <c r="D34" s="30">
        <v>8.8677320000000004E-2</v>
      </c>
      <c r="E34" s="30">
        <v>0.12888977000000001</v>
      </c>
      <c r="F34" s="30">
        <v>0.17689585999999999</v>
      </c>
      <c r="G34" s="30">
        <v>0.23854113000000002</v>
      </c>
      <c r="H34" s="30">
        <v>0.30406860000000002</v>
      </c>
      <c r="I34" s="30">
        <v>0.37978299999999998</v>
      </c>
      <c r="J34" s="30">
        <v>0.46005974999999999</v>
      </c>
      <c r="K34" s="30">
        <v>0.54152157000000001</v>
      </c>
      <c r="L34" s="30">
        <v>0.62568933999999998</v>
      </c>
      <c r="N34" s="49"/>
    </row>
    <row r="35" spans="1:22" hidden="1" x14ac:dyDescent="0.25">
      <c r="A35" s="27" t="s">
        <v>15</v>
      </c>
      <c r="B35" s="30">
        <v>5.5287600000000006E-3</v>
      </c>
      <c r="C35" s="30">
        <v>2.1024460000000002E-2</v>
      </c>
      <c r="D35" s="30">
        <v>3.5016079999999998E-2</v>
      </c>
      <c r="E35" s="30">
        <v>6.1444739999999998E-2</v>
      </c>
      <c r="F35" s="30">
        <v>7.668962E-2</v>
      </c>
      <c r="G35" s="30">
        <v>9.0039630000000009E-2</v>
      </c>
      <c r="H35" s="30">
        <v>0.10402492000000001</v>
      </c>
      <c r="I35" s="30">
        <v>0.12934659000000001</v>
      </c>
      <c r="J35" s="30">
        <v>0.15229480000000001</v>
      </c>
      <c r="K35" s="30">
        <v>0.18444417999999999</v>
      </c>
      <c r="L35" s="30">
        <v>0.23801443999999999</v>
      </c>
      <c r="N35" s="89"/>
    </row>
    <row r="36" spans="1:22" hidden="1" x14ac:dyDescent="0.25">
      <c r="A36" s="27" t="s">
        <v>16</v>
      </c>
      <c r="B36" s="30">
        <v>0.18875613000000002</v>
      </c>
      <c r="C36" s="30">
        <v>0.25734463000000002</v>
      </c>
      <c r="D36" s="30">
        <v>0.32649988999999996</v>
      </c>
      <c r="E36" s="30">
        <v>0.40005854999999996</v>
      </c>
      <c r="F36" s="30">
        <v>0.48339903000000001</v>
      </c>
      <c r="G36" s="30">
        <v>0.58528750000000007</v>
      </c>
      <c r="H36" s="30">
        <v>0.6883553</v>
      </c>
      <c r="I36" s="30">
        <v>0.81682058999999996</v>
      </c>
      <c r="J36" s="30">
        <v>0.93209093999999992</v>
      </c>
      <c r="K36" s="30">
        <v>0.91003606999999997</v>
      </c>
      <c r="L36" s="30">
        <v>0.99437807000000011</v>
      </c>
      <c r="N36" s="30"/>
    </row>
    <row r="37" spans="1:22" hidden="1" x14ac:dyDescent="0.25">
      <c r="A37" s="27" t="s">
        <v>17</v>
      </c>
      <c r="B37" s="30">
        <v>4.8107910000000004E-2</v>
      </c>
      <c r="C37" s="30">
        <v>5.9589900000000001E-2</v>
      </c>
      <c r="D37" s="30">
        <v>8.0622559999999996E-2</v>
      </c>
      <c r="E37" s="30">
        <v>0.10699097</v>
      </c>
      <c r="F37" s="30">
        <v>0.13425573999999998</v>
      </c>
      <c r="G37" s="30">
        <v>0.14415410000000001</v>
      </c>
      <c r="H37" s="30">
        <v>0.15843130999999999</v>
      </c>
      <c r="I37" s="30">
        <v>0.17471284000000001</v>
      </c>
      <c r="J37" s="30">
        <v>0.20097319</v>
      </c>
      <c r="K37" s="30">
        <v>0.24020475999999999</v>
      </c>
      <c r="L37" s="30">
        <v>0.29113645999999999</v>
      </c>
    </row>
    <row r="38" spans="1:22" hidden="1" x14ac:dyDescent="0.25">
      <c r="A38" s="27" t="s">
        <v>18</v>
      </c>
      <c r="B38" s="30">
        <v>9.8668000000000002E-3</v>
      </c>
      <c r="C38" s="30">
        <v>2.8361860000000003E-2</v>
      </c>
      <c r="D38" s="30">
        <v>4.4190670000000001E-2</v>
      </c>
      <c r="E38" s="30">
        <v>6.1068699999999997E-2</v>
      </c>
      <c r="F38" s="30">
        <v>8.9332629999999996E-2</v>
      </c>
      <c r="G38" s="30">
        <v>0.12588171000000001</v>
      </c>
      <c r="H38" s="30">
        <v>0.16173120999999999</v>
      </c>
      <c r="I38" s="30">
        <v>0.20424242000000001</v>
      </c>
      <c r="J38" s="30">
        <v>0.24354005000000001</v>
      </c>
      <c r="K38" s="30">
        <v>0.28789986000000001</v>
      </c>
      <c r="L38" s="30">
        <v>0.34763314000000001</v>
      </c>
    </row>
    <row r="39" spans="1:22" hidden="1" x14ac:dyDescent="0.25">
      <c r="A39" s="27" t="s">
        <v>20</v>
      </c>
      <c r="B39" s="30">
        <v>0</v>
      </c>
      <c r="C39" s="30">
        <v>4.7687989999999993E-2</v>
      </c>
      <c r="D39" s="30">
        <v>9.9496790000000002E-2</v>
      </c>
      <c r="E39" s="30">
        <v>0.13014768999999998</v>
      </c>
      <c r="F39" s="30">
        <v>0.19000864000000001</v>
      </c>
      <c r="G39" s="30">
        <v>0.25963301999999999</v>
      </c>
      <c r="H39" s="30">
        <v>0.38314563000000001</v>
      </c>
      <c r="I39" s="30">
        <v>0.46585379999999998</v>
      </c>
      <c r="J39" s="30">
        <v>0.53155797000000005</v>
      </c>
      <c r="K39" s="30">
        <v>0.62670738999999998</v>
      </c>
      <c r="L39" s="30">
        <v>0.72902995999999998</v>
      </c>
      <c r="M39" s="88"/>
      <c r="N39" s="88"/>
      <c r="O39" s="88"/>
      <c r="P39" s="88"/>
      <c r="Q39" s="88"/>
      <c r="R39" s="88"/>
      <c r="S39" s="88"/>
      <c r="T39" s="88"/>
      <c r="U39" s="88"/>
      <c r="V39" s="88"/>
    </row>
    <row r="40" spans="1:22" hidden="1" x14ac:dyDescent="0.25">
      <c r="A40" s="27" t="s">
        <v>21</v>
      </c>
      <c r="B40" s="30">
        <v>1.9782690000000002E-2</v>
      </c>
      <c r="C40" s="30">
        <v>8.2011909999999993E-2</v>
      </c>
      <c r="D40" s="30">
        <v>0.16448295000000002</v>
      </c>
      <c r="E40" s="30">
        <v>0.29709795</v>
      </c>
      <c r="F40" s="30">
        <v>0.26889339000000001</v>
      </c>
      <c r="G40" s="30">
        <v>0.32114255000000003</v>
      </c>
      <c r="H40" s="30">
        <v>0.34561452000000004</v>
      </c>
      <c r="I40" s="30">
        <v>0.36003019999999997</v>
      </c>
      <c r="J40" s="30">
        <v>0.36552112000000003</v>
      </c>
      <c r="K40" s="30">
        <v>0.41429299999999997</v>
      </c>
      <c r="L40" s="30">
        <v>0.56296184999999999</v>
      </c>
    </row>
    <row r="41" spans="1:22" hidden="1" x14ac:dyDescent="0.25">
      <c r="A41" s="27" t="s">
        <v>22</v>
      </c>
      <c r="B41" s="30">
        <v>0</v>
      </c>
      <c r="C41" s="30">
        <v>0</v>
      </c>
      <c r="D41" s="30">
        <v>0</v>
      </c>
      <c r="E41" s="30">
        <v>9.4585000000000003E-4</v>
      </c>
      <c r="F41" s="30">
        <v>1.1773E-3</v>
      </c>
      <c r="G41" s="30">
        <v>4.25633E-3</v>
      </c>
      <c r="H41" s="30">
        <v>3.1219999999999998E-3</v>
      </c>
      <c r="I41" s="30">
        <v>3.4322099999999998E-3</v>
      </c>
      <c r="J41" s="30">
        <v>4.2681400000000001E-3</v>
      </c>
      <c r="K41" s="30">
        <v>7.4607700000000002E-3</v>
      </c>
      <c r="L41" s="30">
        <v>4.2027799999999997E-3</v>
      </c>
      <c r="M41" s="88"/>
      <c r="N41" s="88"/>
      <c r="O41" s="88"/>
      <c r="P41" s="88"/>
      <c r="Q41" s="88"/>
      <c r="R41" s="88"/>
      <c r="S41" s="88"/>
      <c r="T41" s="88"/>
      <c r="U41" s="88"/>
      <c r="V41" s="88"/>
    </row>
    <row r="42" spans="1:22" hidden="1" x14ac:dyDescent="0.25">
      <c r="A42" s="27" t="s">
        <v>23</v>
      </c>
      <c r="B42" s="30">
        <v>9.050550000000001E-3</v>
      </c>
      <c r="C42" s="30">
        <v>2.622356E-2</v>
      </c>
      <c r="D42" s="30">
        <v>5.5541050000000002E-2</v>
      </c>
      <c r="E42" s="30">
        <v>8.8722560000000006E-2</v>
      </c>
      <c r="F42" s="30">
        <v>0.13090153000000002</v>
      </c>
      <c r="G42" s="30">
        <v>0.17501822</v>
      </c>
      <c r="H42" s="30">
        <v>0.22899042000000003</v>
      </c>
      <c r="I42" s="30">
        <v>0.31229323999999997</v>
      </c>
      <c r="J42" s="30">
        <v>0.40082653000000001</v>
      </c>
      <c r="K42" s="30">
        <v>0.45264741000000003</v>
      </c>
      <c r="L42" s="30">
        <v>0.61493903000000005</v>
      </c>
    </row>
    <row r="43" spans="1:22" hidden="1" x14ac:dyDescent="0.25">
      <c r="A43" s="27" t="s">
        <v>24</v>
      </c>
      <c r="B43" s="30">
        <v>2.0868250000000001E-2</v>
      </c>
      <c r="C43" s="30">
        <v>3.9606259999999997E-2</v>
      </c>
      <c r="D43" s="30">
        <v>6.6390350000000001E-2</v>
      </c>
      <c r="E43" s="30">
        <v>9.2044920000000002E-2</v>
      </c>
      <c r="F43" s="30">
        <v>0.12422760000000001</v>
      </c>
      <c r="G43" s="30">
        <v>0.14771192999999999</v>
      </c>
      <c r="H43" s="30">
        <v>0.18641642</v>
      </c>
      <c r="I43" s="30">
        <v>0.21008813000000001</v>
      </c>
      <c r="J43" s="30">
        <v>0.34191139999999998</v>
      </c>
      <c r="K43" s="30">
        <v>0.52106806999999999</v>
      </c>
      <c r="L43" s="30">
        <v>0.57084365999999997</v>
      </c>
    </row>
    <row r="44" spans="1:22" hidden="1" x14ac:dyDescent="0.25">
      <c r="A44" s="27" t="s">
        <v>25</v>
      </c>
      <c r="B44" s="30">
        <v>0.18860603999999997</v>
      </c>
      <c r="C44" s="30">
        <v>0.33708074000000005</v>
      </c>
      <c r="D44" s="30">
        <v>0.51402990999999998</v>
      </c>
      <c r="E44" s="30">
        <v>0.62211190999999999</v>
      </c>
      <c r="F44" s="30">
        <v>0.66550248999999995</v>
      </c>
      <c r="G44" s="30">
        <v>0.77737509999999999</v>
      </c>
      <c r="H44" s="30">
        <v>0.88766001999999999</v>
      </c>
      <c r="I44" s="30">
        <v>0.96424273999999999</v>
      </c>
      <c r="J44" s="30">
        <v>0.89174136000000004</v>
      </c>
      <c r="K44" s="30">
        <v>0.96313154000000001</v>
      </c>
      <c r="L44" s="30">
        <v>0.95606494999999991</v>
      </c>
    </row>
    <row r="45" spans="1:22" hidden="1" x14ac:dyDescent="0.25">
      <c r="A45" s="27" t="s">
        <v>26</v>
      </c>
      <c r="B45" s="30">
        <v>6.2823809999999994E-2</v>
      </c>
      <c r="C45" s="30">
        <v>0.12486413</v>
      </c>
      <c r="D45" s="30">
        <v>0.20563808000000003</v>
      </c>
      <c r="E45" s="30">
        <v>0.28092128</v>
      </c>
      <c r="F45" s="30">
        <v>0.34724966000000002</v>
      </c>
      <c r="G45" s="30">
        <v>0.41005982000000002</v>
      </c>
      <c r="H45" s="30">
        <v>0.45529186000000005</v>
      </c>
      <c r="I45" s="30">
        <v>0.52398159999999994</v>
      </c>
      <c r="J45" s="30">
        <v>0.58815856</v>
      </c>
      <c r="K45" s="30">
        <v>0.65275994999999998</v>
      </c>
      <c r="L45" s="30">
        <v>0.73586753000000005</v>
      </c>
    </row>
    <row r="46" spans="1:22" hidden="1" x14ac:dyDescent="0.25">
      <c r="A46" s="27" t="s">
        <v>27</v>
      </c>
      <c r="B46" s="30">
        <v>0</v>
      </c>
      <c r="C46" s="30">
        <v>0</v>
      </c>
      <c r="D46" s="30">
        <v>1.8341900000000001E-3</v>
      </c>
      <c r="E46" s="30">
        <v>3.1802100000000002E-3</v>
      </c>
      <c r="F46" s="30">
        <v>3.0885400000000003E-3</v>
      </c>
      <c r="G46" s="30">
        <v>3.69375E-3</v>
      </c>
      <c r="H46" s="30">
        <v>1.5883519999999998E-2</v>
      </c>
      <c r="I46" s="30">
        <v>1.4126149999999999E-2</v>
      </c>
      <c r="J46" s="30">
        <v>2.0860500000000001E-2</v>
      </c>
      <c r="K46" s="30">
        <v>3.0145870000000002E-2</v>
      </c>
      <c r="L46" s="30">
        <v>3.6105740000000004E-2</v>
      </c>
    </row>
    <row r="47" spans="1:22" hidden="1" x14ac:dyDescent="0.25">
      <c r="A47" s="27" t="s">
        <v>28</v>
      </c>
      <c r="B47" s="30">
        <v>2.733352E-2</v>
      </c>
      <c r="C47" s="30">
        <v>5.2550400000000004E-2</v>
      </c>
      <c r="D47" s="30">
        <v>9.573719E-2</v>
      </c>
      <c r="E47" s="30">
        <v>0.14958109</v>
      </c>
      <c r="F47" s="30">
        <v>0.23102012999999999</v>
      </c>
      <c r="G47" s="30">
        <v>0.32753310999999996</v>
      </c>
      <c r="H47" s="30">
        <v>0.44019618999999999</v>
      </c>
      <c r="I47" s="30">
        <v>0.53195760000000003</v>
      </c>
      <c r="J47" s="30">
        <v>0.6203014</v>
      </c>
      <c r="K47" s="30">
        <v>0.68685563999999999</v>
      </c>
      <c r="L47" s="30">
        <v>0.74360947999999993</v>
      </c>
    </row>
    <row r="48" spans="1:22" hidden="1" x14ac:dyDescent="0.25">
      <c r="A48" s="27" t="s">
        <v>29</v>
      </c>
      <c r="B48" s="30">
        <v>0</v>
      </c>
      <c r="C48" s="30">
        <v>0</v>
      </c>
      <c r="D48" s="30">
        <v>0</v>
      </c>
      <c r="E48" s="30">
        <v>0</v>
      </c>
      <c r="F48" s="30">
        <v>0</v>
      </c>
      <c r="G48" s="30">
        <v>6.6779200000000004E-3</v>
      </c>
      <c r="H48" s="30">
        <v>1.0175490000000001E-2</v>
      </c>
      <c r="I48" s="30">
        <v>1.1688400000000002E-2</v>
      </c>
      <c r="J48" s="30">
        <v>2.0036429999999997E-2</v>
      </c>
      <c r="K48" s="30">
        <v>3.741473E-2</v>
      </c>
      <c r="L48" s="30">
        <v>5.1811259999999998E-2</v>
      </c>
    </row>
    <row r="49" spans="1:12" hidden="1" x14ac:dyDescent="0.25">
      <c r="A49" s="27" t="s">
        <v>30</v>
      </c>
      <c r="B49" s="30">
        <v>0.15071090000000001</v>
      </c>
      <c r="C49" s="30">
        <v>0.13143855999999998</v>
      </c>
      <c r="D49" s="30">
        <v>0.18893435</v>
      </c>
      <c r="E49" s="30">
        <v>0.25034566000000003</v>
      </c>
      <c r="F49" s="30">
        <v>0.36433571999999997</v>
      </c>
      <c r="G49" s="30">
        <v>0.48519440000000003</v>
      </c>
      <c r="H49" s="30">
        <v>0.56744145999999995</v>
      </c>
      <c r="I49" s="30">
        <v>0.64398995000000003</v>
      </c>
      <c r="J49" s="30">
        <v>0.69610434999999993</v>
      </c>
      <c r="K49" s="30">
        <v>0.71866193999999994</v>
      </c>
      <c r="L49" s="30">
        <v>0.78258759999999994</v>
      </c>
    </row>
    <row r="50" spans="1:12" hidden="1" x14ac:dyDescent="0.25">
      <c r="A50" s="27" t="s">
        <v>31</v>
      </c>
      <c r="B50" s="30">
        <v>4.9404839999999998E-2</v>
      </c>
      <c r="C50" s="30">
        <v>5.8299610000000002E-2</v>
      </c>
      <c r="D50" s="30">
        <v>6.7311490000000002E-2</v>
      </c>
      <c r="E50" s="30">
        <v>0.10667249999999999</v>
      </c>
      <c r="F50" s="30">
        <v>0.14047261</v>
      </c>
      <c r="G50" s="30">
        <v>0.17214158999999998</v>
      </c>
      <c r="H50" s="30">
        <v>0.19746769</v>
      </c>
      <c r="I50" s="30">
        <v>0.30793350000000003</v>
      </c>
      <c r="J50" s="30">
        <v>0.3896598</v>
      </c>
      <c r="K50" s="30">
        <v>0.53241417000000002</v>
      </c>
      <c r="L50" s="30">
        <v>0.62767547999999995</v>
      </c>
    </row>
    <row r="51" spans="1:12" hidden="1" x14ac:dyDescent="0.25">
      <c r="A51" s="27" t="s">
        <v>32</v>
      </c>
      <c r="B51" s="30">
        <v>5.8072860000000004E-2</v>
      </c>
      <c r="C51" s="30">
        <v>6.7716659999999998E-2</v>
      </c>
      <c r="D51" s="30">
        <v>7.8471970000000002E-2</v>
      </c>
      <c r="E51" s="30">
        <v>9.1666729999999988E-2</v>
      </c>
      <c r="F51" s="30">
        <v>9.371059000000001E-2</v>
      </c>
      <c r="G51" s="30">
        <v>0.14830405999999999</v>
      </c>
      <c r="H51" s="30">
        <v>0.16167035999999999</v>
      </c>
      <c r="I51" s="30">
        <v>0.28279272999999999</v>
      </c>
      <c r="J51" s="30">
        <v>0.36615895000000004</v>
      </c>
      <c r="K51" s="30">
        <v>0.42706665999999999</v>
      </c>
      <c r="L51" s="30">
        <v>0.56346260999999997</v>
      </c>
    </row>
    <row r="52" spans="1:12" hidden="1" x14ac:dyDescent="0.25">
      <c r="A52" s="27" t="s">
        <v>80</v>
      </c>
      <c r="B52" s="30">
        <v>5.1112159999999997E-2</v>
      </c>
      <c r="C52" s="30">
        <v>6.7960430000000002E-2</v>
      </c>
      <c r="D52" s="30">
        <v>0.11529125999999999</v>
      </c>
      <c r="E52" s="30">
        <v>0.17217189999999999</v>
      </c>
      <c r="F52" s="30">
        <v>0.20497093</v>
      </c>
      <c r="G52" s="30">
        <v>0.25044358</v>
      </c>
      <c r="H52" s="30">
        <v>0.30216310000000002</v>
      </c>
      <c r="I52" s="30">
        <v>0.34654763999999999</v>
      </c>
      <c r="J52" s="30">
        <v>0.52175015000000002</v>
      </c>
      <c r="K52" s="30">
        <v>0.49828141000000004</v>
      </c>
      <c r="L52" s="30">
        <v>0.60762117000000004</v>
      </c>
    </row>
    <row r="53" spans="1:12" hidden="1" x14ac:dyDescent="0.25">
      <c r="A53" s="27" t="s">
        <v>173</v>
      </c>
      <c r="B53" s="30">
        <v>1.5137940000000001E-2</v>
      </c>
      <c r="C53" s="30">
        <v>5.726415E-2</v>
      </c>
      <c r="D53" s="30">
        <v>8.6464540000000006E-2</v>
      </c>
      <c r="E53" s="30">
        <v>0.13121434000000001</v>
      </c>
      <c r="F53" s="30">
        <v>0.20137364000000002</v>
      </c>
      <c r="G53" s="30">
        <v>0.31655050000000001</v>
      </c>
      <c r="H53" s="30">
        <v>0.40675949</v>
      </c>
      <c r="I53" s="30">
        <v>0.50923430999999997</v>
      </c>
      <c r="J53" s="30">
        <v>0.53257982999999998</v>
      </c>
      <c r="K53" s="30">
        <v>0.68000049000000007</v>
      </c>
      <c r="L53" s="30">
        <v>0.79621346999999998</v>
      </c>
    </row>
  </sheetData>
  <sheetProtection algorithmName="SHA-512" hashValue="O0EIAHt2JleU+ZHhCebmiq1b8/3pjOHLsra2EetjnBm3/12reulc4raKxyJ7hiblGcdY8PWDlCTjdDaEqSU37A==" saltValue="+SNk5uspfQ8ibNSjOWA14Q==" spinCount="100000" sheet="1" scenarios="1"/>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
  <dimension ref="A1:Q85"/>
  <sheetViews>
    <sheetView showGridLines="0" showRowColHeaders="0" zoomScale="80" zoomScaleNormal="80" workbookViewId="0"/>
  </sheetViews>
  <sheetFormatPr defaultRowHeight="15.75" x14ac:dyDescent="0.25"/>
  <cols>
    <col min="1" max="16384" width="9" style="1"/>
  </cols>
  <sheetData>
    <row r="1" spans="14:17" x14ac:dyDescent="0.25">
      <c r="N1" s="212" t="s">
        <v>233</v>
      </c>
      <c r="O1" s="212"/>
      <c r="P1" s="212"/>
      <c r="Q1" s="212"/>
    </row>
    <row r="2" spans="14:17" x14ac:dyDescent="0.25">
      <c r="N2" s="212"/>
      <c r="O2" s="212"/>
      <c r="P2" s="212"/>
      <c r="Q2" s="212"/>
    </row>
    <row r="3" spans="14:17" x14ac:dyDescent="0.25">
      <c r="N3" s="212"/>
      <c r="O3" s="212"/>
      <c r="P3" s="212"/>
      <c r="Q3" s="212"/>
    </row>
    <row r="4" spans="14:17" x14ac:dyDescent="0.25">
      <c r="N4" s="212"/>
      <c r="O4" s="212"/>
      <c r="P4" s="212"/>
      <c r="Q4" s="212"/>
    </row>
    <row r="5" spans="14:17" x14ac:dyDescent="0.25">
      <c r="N5" s="212"/>
      <c r="O5" s="212"/>
      <c r="P5" s="212"/>
      <c r="Q5" s="212"/>
    </row>
    <row r="6" spans="14:17" x14ac:dyDescent="0.25">
      <c r="N6" s="212"/>
      <c r="O6" s="212"/>
      <c r="P6" s="212"/>
      <c r="Q6" s="212"/>
    </row>
    <row r="7" spans="14:17" x14ac:dyDescent="0.25">
      <c r="N7" s="212"/>
      <c r="O7" s="212"/>
      <c r="P7" s="212"/>
      <c r="Q7" s="212"/>
    </row>
    <row r="8" spans="14:17" x14ac:dyDescent="0.25">
      <c r="N8" s="212"/>
      <c r="O8" s="212"/>
      <c r="P8" s="212"/>
      <c r="Q8" s="212"/>
    </row>
    <row r="9" spans="14:17" x14ac:dyDescent="0.25">
      <c r="N9" s="212"/>
      <c r="O9" s="212"/>
      <c r="P9" s="212"/>
      <c r="Q9" s="212"/>
    </row>
    <row r="10" spans="14:17" x14ac:dyDescent="0.25">
      <c r="N10" s="212"/>
      <c r="O10" s="212"/>
      <c r="P10" s="212"/>
      <c r="Q10" s="212"/>
    </row>
    <row r="11" spans="14:17" x14ac:dyDescent="0.25">
      <c r="N11" s="212"/>
      <c r="O11" s="212"/>
      <c r="P11" s="212"/>
      <c r="Q11" s="212"/>
    </row>
    <row r="12" spans="14:17" x14ac:dyDescent="0.25">
      <c r="N12" s="212"/>
      <c r="O12" s="212"/>
      <c r="P12" s="212"/>
      <c r="Q12" s="212"/>
    </row>
    <row r="13" spans="14:17" x14ac:dyDescent="0.25">
      <c r="N13" s="212"/>
      <c r="O13" s="212"/>
      <c r="P13" s="212"/>
      <c r="Q13" s="212"/>
    </row>
    <row r="14" spans="14:17" x14ac:dyDescent="0.25">
      <c r="N14" s="212"/>
      <c r="O14" s="212"/>
      <c r="P14" s="212"/>
      <c r="Q14" s="212"/>
    </row>
    <row r="15" spans="14:17" x14ac:dyDescent="0.25">
      <c r="N15" s="212"/>
      <c r="O15" s="212"/>
      <c r="P15" s="212"/>
      <c r="Q15" s="212"/>
    </row>
    <row r="16" spans="14:17" x14ac:dyDescent="0.25">
      <c r="N16" s="212"/>
      <c r="O16" s="212"/>
      <c r="P16" s="212"/>
      <c r="Q16" s="212"/>
    </row>
    <row r="17" spans="1:17" x14ac:dyDescent="0.25">
      <c r="N17" s="212"/>
      <c r="O17" s="212"/>
      <c r="P17" s="212"/>
      <c r="Q17" s="212"/>
    </row>
    <row r="18" spans="1:17" x14ac:dyDescent="0.25">
      <c r="N18" s="212"/>
      <c r="O18" s="212"/>
      <c r="P18" s="212"/>
      <c r="Q18" s="212"/>
    </row>
    <row r="19" spans="1:17" x14ac:dyDescent="0.25">
      <c r="N19" s="212"/>
      <c r="O19" s="212"/>
      <c r="P19" s="212"/>
      <c r="Q19" s="212"/>
    </row>
    <row r="20" spans="1:17" x14ac:dyDescent="0.25">
      <c r="N20" s="212"/>
      <c r="O20" s="212"/>
      <c r="P20" s="212"/>
      <c r="Q20" s="212"/>
    </row>
    <row r="21" spans="1:17" x14ac:dyDescent="0.25">
      <c r="N21" s="212"/>
      <c r="O21" s="212"/>
      <c r="P21" s="212"/>
      <c r="Q21" s="212"/>
    </row>
    <row r="22" spans="1:17" x14ac:dyDescent="0.25">
      <c r="N22" s="212"/>
      <c r="O22" s="212"/>
      <c r="P22" s="212"/>
      <c r="Q22" s="212"/>
    </row>
    <row r="23" spans="1:17" x14ac:dyDescent="0.25">
      <c r="N23" s="212"/>
      <c r="O23" s="212"/>
      <c r="P23" s="212"/>
      <c r="Q23" s="212"/>
    </row>
    <row r="24" spans="1:17" x14ac:dyDescent="0.25">
      <c r="N24" s="212"/>
      <c r="O24" s="212"/>
      <c r="P24" s="212"/>
      <c r="Q24" s="212"/>
    </row>
    <row r="25" spans="1:17" x14ac:dyDescent="0.25">
      <c r="N25" s="212"/>
      <c r="O25" s="212"/>
      <c r="P25" s="212"/>
      <c r="Q25" s="212"/>
    </row>
    <row r="26" spans="1:17" x14ac:dyDescent="0.25">
      <c r="N26" s="212"/>
      <c r="O26" s="212"/>
      <c r="P26" s="212"/>
      <c r="Q26" s="212"/>
    </row>
    <row r="27" spans="1:17" x14ac:dyDescent="0.25">
      <c r="N27" s="212"/>
      <c r="O27" s="212"/>
      <c r="P27" s="212"/>
      <c r="Q27" s="212"/>
    </row>
    <row r="28" spans="1:17" x14ac:dyDescent="0.25">
      <c r="N28" s="212"/>
      <c r="O28" s="212"/>
      <c r="P28" s="212"/>
      <c r="Q28" s="212"/>
    </row>
    <row r="29" spans="1:17" x14ac:dyDescent="0.25">
      <c r="N29" s="212"/>
      <c r="O29" s="212"/>
      <c r="P29" s="212"/>
      <c r="Q29" s="212"/>
    </row>
    <row r="30" spans="1:17" x14ac:dyDescent="0.25">
      <c r="A30" s="1" t="s">
        <v>206</v>
      </c>
    </row>
    <row r="32" spans="1:17" hidden="1" x14ac:dyDescent="0.25"/>
    <row r="33" spans="1:7" hidden="1" x14ac:dyDescent="0.25"/>
    <row r="34" spans="1:7" hidden="1" x14ac:dyDescent="0.25">
      <c r="B34" s="1" t="s">
        <v>182</v>
      </c>
      <c r="C34" s="1" t="s">
        <v>193</v>
      </c>
      <c r="F34" s="1" t="s">
        <v>182</v>
      </c>
      <c r="G34" s="1" t="s">
        <v>193</v>
      </c>
    </row>
    <row r="35" spans="1:7" hidden="1" x14ac:dyDescent="0.25">
      <c r="A35" s="1">
        <v>2000</v>
      </c>
      <c r="B35" s="9">
        <f>F35/100</f>
        <v>7.8709399999999999E-3</v>
      </c>
      <c r="C35" s="9">
        <f>G35/100</f>
        <v>4.98351E-3</v>
      </c>
      <c r="D35" s="9"/>
      <c r="F35" s="10">
        <v>0.78709399999999996</v>
      </c>
      <c r="G35" s="10">
        <v>0.49835099999999999</v>
      </c>
    </row>
    <row r="36" spans="1:7" hidden="1" x14ac:dyDescent="0.25">
      <c r="A36" s="1">
        <v>2001</v>
      </c>
      <c r="B36" s="9">
        <f t="shared" ref="B36:C49" si="0">F36/100</f>
        <v>1.26502E-2</v>
      </c>
      <c r="C36" s="9">
        <f t="shared" si="0"/>
        <v>6.5445399999999997E-3</v>
      </c>
      <c r="D36" s="9"/>
      <c r="F36" s="11">
        <v>1.26502</v>
      </c>
      <c r="G36" s="11">
        <v>0.65445399999999998</v>
      </c>
    </row>
    <row r="37" spans="1:7" hidden="1" x14ac:dyDescent="0.25">
      <c r="A37" s="1">
        <v>2002</v>
      </c>
      <c r="B37" s="9">
        <f t="shared" si="0"/>
        <v>1.6792600000000001E-2</v>
      </c>
      <c r="C37" s="9">
        <f t="shared" si="0"/>
        <v>8.5050999999999998E-3</v>
      </c>
      <c r="D37" s="9"/>
      <c r="F37" s="11">
        <v>1.67926</v>
      </c>
      <c r="G37" s="11">
        <v>0.85050999999999999</v>
      </c>
    </row>
    <row r="38" spans="1:7" hidden="1" x14ac:dyDescent="0.25">
      <c r="A38" s="1">
        <v>2003</v>
      </c>
      <c r="B38" s="9">
        <f t="shared" si="0"/>
        <v>2.15792E-2</v>
      </c>
      <c r="C38" s="9">
        <f t="shared" si="0"/>
        <v>1.2459100000000001E-2</v>
      </c>
      <c r="D38" s="9"/>
      <c r="F38" s="11">
        <v>2.1579199999999998</v>
      </c>
      <c r="G38" s="11">
        <v>1.2459100000000001</v>
      </c>
    </row>
    <row r="39" spans="1:7" hidden="1" x14ac:dyDescent="0.25">
      <c r="A39" s="1">
        <v>2004</v>
      </c>
      <c r="B39" s="9">
        <f t="shared" si="0"/>
        <v>2.2215099999999998E-2</v>
      </c>
      <c r="C39" s="9">
        <f t="shared" si="0"/>
        <v>2.4623599999999999E-2</v>
      </c>
      <c r="D39" s="9"/>
      <c r="F39" s="11">
        <v>2.2215099999999999</v>
      </c>
      <c r="G39" s="11">
        <v>2.4623599999999999</v>
      </c>
    </row>
    <row r="40" spans="1:7" hidden="1" x14ac:dyDescent="0.25">
      <c r="A40" s="1">
        <v>2005</v>
      </c>
      <c r="B40" s="9">
        <f t="shared" si="0"/>
        <v>3.3206899999999998E-2</v>
      </c>
      <c r="C40" s="9">
        <f t="shared" si="0"/>
        <v>4.1401500000000001E-2</v>
      </c>
      <c r="D40" s="9"/>
      <c r="F40" s="11">
        <v>3.3206899999999999</v>
      </c>
      <c r="G40" s="11">
        <v>4.1401500000000002</v>
      </c>
    </row>
    <row r="41" spans="1:7" hidden="1" x14ac:dyDescent="0.25">
      <c r="A41" s="1">
        <v>2006</v>
      </c>
      <c r="B41" s="9">
        <f t="shared" si="0"/>
        <v>5.1499400000000001E-2</v>
      </c>
      <c r="C41" s="9">
        <f t="shared" si="0"/>
        <v>6.5008999999999997E-2</v>
      </c>
      <c r="D41" s="9"/>
      <c r="F41" s="11">
        <v>5.14994</v>
      </c>
      <c r="G41" s="11">
        <v>6.5008999999999997</v>
      </c>
    </row>
    <row r="42" spans="1:7" hidden="1" x14ac:dyDescent="0.25">
      <c r="A42" s="1">
        <v>2007</v>
      </c>
      <c r="B42" s="9">
        <f t="shared" si="0"/>
        <v>7.3849700000000004E-2</v>
      </c>
      <c r="C42" s="9">
        <f t="shared" si="0"/>
        <v>9.4857700000000003E-2</v>
      </c>
      <c r="D42" s="9"/>
      <c r="F42" s="11">
        <v>7.38497</v>
      </c>
      <c r="G42" s="11">
        <v>9.4857700000000005</v>
      </c>
    </row>
    <row r="43" spans="1:7" hidden="1" x14ac:dyDescent="0.25">
      <c r="A43" s="1">
        <v>2008</v>
      </c>
      <c r="B43" s="9">
        <f t="shared" si="0"/>
        <v>7.7947900000000001E-2</v>
      </c>
      <c r="C43" s="9">
        <f t="shared" si="0"/>
        <v>0.12509100000000001</v>
      </c>
      <c r="D43" s="9"/>
      <c r="F43" s="11">
        <v>7.7947899999999999</v>
      </c>
      <c r="G43" s="11">
        <v>12.5091</v>
      </c>
    </row>
    <row r="44" spans="1:7" hidden="1" x14ac:dyDescent="0.25">
      <c r="A44" s="1">
        <v>2009</v>
      </c>
      <c r="B44" s="9">
        <f t="shared" si="0"/>
        <v>0.11164500000000001</v>
      </c>
      <c r="C44" s="9">
        <f t="shared" si="0"/>
        <v>0.15756800000000001</v>
      </c>
      <c r="D44" s="9"/>
      <c r="F44" s="11">
        <v>11.1645</v>
      </c>
      <c r="G44" s="11">
        <v>15.7568</v>
      </c>
    </row>
    <row r="45" spans="1:7" hidden="1" x14ac:dyDescent="0.25">
      <c r="A45" s="1">
        <v>2010</v>
      </c>
      <c r="B45" s="9">
        <f t="shared" si="0"/>
        <v>0.14176</v>
      </c>
      <c r="C45" s="9">
        <f t="shared" si="0"/>
        <v>0.197881</v>
      </c>
      <c r="D45" s="9"/>
      <c r="F45" s="11">
        <v>14.176</v>
      </c>
      <c r="G45" s="11">
        <v>19.7881</v>
      </c>
    </row>
    <row r="46" spans="1:7" hidden="1" x14ac:dyDescent="0.25">
      <c r="A46" s="1">
        <v>2011</v>
      </c>
      <c r="B46" s="9">
        <f t="shared" si="0"/>
        <v>0.18745100000000001</v>
      </c>
      <c r="C46" s="9">
        <f t="shared" si="0"/>
        <v>0.250865</v>
      </c>
      <c r="D46" s="9"/>
      <c r="F46" s="11">
        <v>18.745100000000001</v>
      </c>
      <c r="G46" s="11">
        <v>25.086500000000001</v>
      </c>
    </row>
    <row r="47" spans="1:7" hidden="1" x14ac:dyDescent="0.25">
      <c r="A47" s="1">
        <v>2012</v>
      </c>
      <c r="B47" s="9">
        <f t="shared" si="0"/>
        <v>0.23161500000000002</v>
      </c>
      <c r="C47" s="9">
        <f t="shared" si="0"/>
        <v>0.30646600000000002</v>
      </c>
      <c r="D47" s="9"/>
      <c r="F47" s="11">
        <v>23.1615</v>
      </c>
      <c r="G47" s="11">
        <v>30.646599999999999</v>
      </c>
    </row>
    <row r="48" spans="1:7" hidden="1" x14ac:dyDescent="0.25">
      <c r="A48" s="1">
        <v>2013</v>
      </c>
      <c r="B48" s="9">
        <f t="shared" si="0"/>
        <v>0.271171</v>
      </c>
      <c r="C48" s="9">
        <f t="shared" si="0"/>
        <v>0.35449399999999998</v>
      </c>
      <c r="D48" s="9"/>
      <c r="F48" s="11">
        <v>27.117100000000001</v>
      </c>
      <c r="G48" s="11">
        <v>35.449399999999997</v>
      </c>
    </row>
    <row r="49" spans="1:7" hidden="1" x14ac:dyDescent="0.25">
      <c r="A49" s="1">
        <v>2014</v>
      </c>
      <c r="B49" s="9">
        <f t="shared" si="0"/>
        <v>0.30882599999999999</v>
      </c>
      <c r="C49" s="9">
        <f t="shared" si="0"/>
        <v>0.40392699999999998</v>
      </c>
      <c r="D49" s="9"/>
      <c r="F49" s="12">
        <v>30.8826</v>
      </c>
      <c r="G49" s="12">
        <v>40.392699999999998</v>
      </c>
    </row>
    <row r="50" spans="1:7" hidden="1" x14ac:dyDescent="0.25"/>
    <row r="51" spans="1:7" hidden="1" x14ac:dyDescent="0.25">
      <c r="A51" s="1" t="s">
        <v>194</v>
      </c>
    </row>
    <row r="52" spans="1:7" hidden="1" x14ac:dyDescent="0.25">
      <c r="B52" s="1" t="s">
        <v>182</v>
      </c>
      <c r="C52" s="1" t="s">
        <v>193</v>
      </c>
      <c r="D52" s="1" t="s">
        <v>182</v>
      </c>
      <c r="E52" s="1" t="s">
        <v>193</v>
      </c>
    </row>
    <row r="53" spans="1:7" hidden="1" x14ac:dyDescent="0.25">
      <c r="A53" s="1">
        <v>2000</v>
      </c>
      <c r="B53" s="13">
        <f>B35-D53</f>
        <v>7.7353000000000057E-4</v>
      </c>
      <c r="C53" s="13">
        <f>C35-E53</f>
        <v>3.9739000000000007E-4</v>
      </c>
      <c r="D53" s="1">
        <v>7.0974099999999993E-3</v>
      </c>
      <c r="E53" s="1">
        <v>4.58612E-3</v>
      </c>
      <c r="F53" s="10">
        <v>0.70974099999999996</v>
      </c>
      <c r="G53" s="10">
        <v>0.45861200000000002</v>
      </c>
    </row>
    <row r="54" spans="1:7" hidden="1" x14ac:dyDescent="0.25">
      <c r="A54" s="1">
        <v>2001</v>
      </c>
      <c r="B54" s="13">
        <f t="shared" ref="B54:C67" si="1">B36-D54</f>
        <v>1.1689999999999999E-3</v>
      </c>
      <c r="C54" s="13">
        <f t="shared" si="1"/>
        <v>5.0003000000000027E-4</v>
      </c>
      <c r="D54" s="1">
        <v>1.14812E-2</v>
      </c>
      <c r="E54" s="1">
        <v>6.0445099999999995E-3</v>
      </c>
      <c r="F54" s="11">
        <v>1.14812</v>
      </c>
      <c r="G54" s="11">
        <v>0.60445099999999996</v>
      </c>
    </row>
    <row r="55" spans="1:7" hidden="1" x14ac:dyDescent="0.25">
      <c r="A55" s="1">
        <v>2002</v>
      </c>
      <c r="B55" s="13">
        <f t="shared" si="1"/>
        <v>1.5466000000000021E-3</v>
      </c>
      <c r="C55" s="13">
        <f t="shared" si="1"/>
        <v>6.230999999999997E-4</v>
      </c>
      <c r="D55" s="1">
        <v>1.5245999999999999E-2</v>
      </c>
      <c r="E55" s="1">
        <v>7.8820000000000001E-3</v>
      </c>
      <c r="F55" s="11">
        <v>1.5246</v>
      </c>
      <c r="G55" s="11">
        <v>0.78820000000000001</v>
      </c>
    </row>
    <row r="56" spans="1:7" hidden="1" x14ac:dyDescent="0.25">
      <c r="A56" s="1">
        <v>2003</v>
      </c>
      <c r="B56" s="13">
        <f t="shared" si="1"/>
        <v>1.8631999999999989E-3</v>
      </c>
      <c r="C56" s="13">
        <f t="shared" si="1"/>
        <v>8.8219999999999965E-4</v>
      </c>
      <c r="D56" s="1">
        <v>1.9716000000000001E-2</v>
      </c>
      <c r="E56" s="1">
        <v>1.1576900000000001E-2</v>
      </c>
      <c r="F56" s="11">
        <v>1.9716</v>
      </c>
      <c r="G56" s="11">
        <v>1.1576900000000001</v>
      </c>
    </row>
    <row r="57" spans="1:7" hidden="1" x14ac:dyDescent="0.25">
      <c r="A57" s="1">
        <v>2004</v>
      </c>
      <c r="B57" s="13">
        <f t="shared" si="1"/>
        <v>1.7829000000000005E-3</v>
      </c>
      <c r="C57" s="13">
        <f t="shared" si="1"/>
        <v>1.7035000000000002E-3</v>
      </c>
      <c r="D57" s="1">
        <v>2.0432199999999998E-2</v>
      </c>
      <c r="E57" s="1">
        <v>2.2920099999999999E-2</v>
      </c>
      <c r="F57" s="11">
        <v>2.0432199999999998</v>
      </c>
      <c r="G57" s="11">
        <v>2.2920099999999999</v>
      </c>
    </row>
    <row r="58" spans="1:7" hidden="1" x14ac:dyDescent="0.25">
      <c r="A58" s="1">
        <v>2005</v>
      </c>
      <c r="B58" s="13">
        <f t="shared" si="1"/>
        <v>2.7134999999999972E-3</v>
      </c>
      <c r="C58" s="13">
        <f t="shared" si="1"/>
        <v>2.8520000000000004E-3</v>
      </c>
      <c r="D58" s="1">
        <v>3.04934E-2</v>
      </c>
      <c r="E58" s="1">
        <v>3.85495E-2</v>
      </c>
      <c r="F58" s="11">
        <v>3.0493399999999999</v>
      </c>
      <c r="G58" s="11">
        <v>3.8549500000000001</v>
      </c>
    </row>
    <row r="59" spans="1:7" hidden="1" x14ac:dyDescent="0.25">
      <c r="A59" s="1">
        <v>2006</v>
      </c>
      <c r="B59" s="13">
        <f t="shared" si="1"/>
        <v>4.1664000000000007E-3</v>
      </c>
      <c r="C59" s="13">
        <f t="shared" si="1"/>
        <v>4.4145999999999908E-3</v>
      </c>
      <c r="D59" s="1">
        <v>4.7333E-2</v>
      </c>
      <c r="E59" s="1">
        <v>6.0594400000000007E-2</v>
      </c>
      <c r="F59" s="11">
        <v>4.7332999999999998</v>
      </c>
      <c r="G59" s="11">
        <v>6.0594400000000004</v>
      </c>
    </row>
    <row r="60" spans="1:7" hidden="1" x14ac:dyDescent="0.25">
      <c r="A60" s="1">
        <v>2007</v>
      </c>
      <c r="B60" s="13">
        <f t="shared" si="1"/>
        <v>5.8293999999999985E-3</v>
      </c>
      <c r="C60" s="13">
        <f t="shared" si="1"/>
        <v>6.261600000000006E-3</v>
      </c>
      <c r="D60" s="1">
        <v>6.8020300000000006E-2</v>
      </c>
      <c r="E60" s="1">
        <v>8.8596099999999997E-2</v>
      </c>
      <c r="F60" s="11">
        <v>6.8020300000000002</v>
      </c>
      <c r="G60" s="11">
        <v>8.85961</v>
      </c>
    </row>
    <row r="61" spans="1:7" hidden="1" x14ac:dyDescent="0.25">
      <c r="A61" s="1">
        <v>2008</v>
      </c>
      <c r="B61" s="13">
        <f t="shared" si="1"/>
        <v>5.8380999999999988E-3</v>
      </c>
      <c r="C61" s="13">
        <f t="shared" si="1"/>
        <v>8.3150000000000029E-3</v>
      </c>
      <c r="D61" s="1">
        <v>7.2109800000000002E-2</v>
      </c>
      <c r="E61" s="1">
        <v>0.116776</v>
      </c>
      <c r="F61" s="11">
        <v>7.2109800000000002</v>
      </c>
      <c r="G61" s="11">
        <v>11.6776</v>
      </c>
    </row>
    <row r="62" spans="1:7" hidden="1" x14ac:dyDescent="0.25">
      <c r="A62" s="1">
        <v>2009</v>
      </c>
      <c r="B62" s="13">
        <f t="shared" si="1"/>
        <v>8.3190000000000208E-3</v>
      </c>
      <c r="C62" s="13">
        <f t="shared" si="1"/>
        <v>1.0492000000000029E-2</v>
      </c>
      <c r="D62" s="1">
        <v>0.10332599999999999</v>
      </c>
      <c r="E62" s="1">
        <v>0.14707599999999998</v>
      </c>
      <c r="F62" s="11">
        <v>10.332599999999999</v>
      </c>
      <c r="G62" s="11">
        <v>14.707599999999999</v>
      </c>
    </row>
    <row r="63" spans="1:7" hidden="1" x14ac:dyDescent="0.25">
      <c r="A63" s="1">
        <v>2010</v>
      </c>
      <c r="B63" s="13">
        <f t="shared" si="1"/>
        <v>1.0335999999999984E-2</v>
      </c>
      <c r="C63" s="13">
        <f t="shared" si="1"/>
        <v>1.2976999999999989E-2</v>
      </c>
      <c r="D63" s="1">
        <v>0.13142400000000001</v>
      </c>
      <c r="E63" s="1">
        <v>0.18490400000000001</v>
      </c>
      <c r="F63" s="11">
        <v>13.1424</v>
      </c>
      <c r="G63" s="11">
        <v>18.490400000000001</v>
      </c>
    </row>
    <row r="64" spans="1:7" hidden="1" x14ac:dyDescent="0.25">
      <c r="A64" s="1">
        <v>2011</v>
      </c>
      <c r="B64" s="13">
        <f t="shared" si="1"/>
        <v>1.3898999999999995E-2</v>
      </c>
      <c r="C64" s="13">
        <f t="shared" si="1"/>
        <v>1.6594999999999999E-2</v>
      </c>
      <c r="D64" s="1">
        <v>0.17355200000000001</v>
      </c>
      <c r="E64" s="1">
        <v>0.23427000000000001</v>
      </c>
      <c r="F64" s="11">
        <v>17.3552</v>
      </c>
      <c r="G64" s="11">
        <v>23.427</v>
      </c>
    </row>
    <row r="65" spans="1:7" hidden="1" x14ac:dyDescent="0.25">
      <c r="A65" s="1">
        <v>2012</v>
      </c>
      <c r="B65" s="13">
        <f t="shared" si="1"/>
        <v>1.6361999999999988E-2</v>
      </c>
      <c r="C65" s="13">
        <f t="shared" si="1"/>
        <v>2.0545000000000035E-2</v>
      </c>
      <c r="D65" s="1">
        <v>0.21525300000000003</v>
      </c>
      <c r="E65" s="1">
        <v>0.28592099999999998</v>
      </c>
      <c r="F65" s="11">
        <v>21.525300000000001</v>
      </c>
      <c r="G65" s="11">
        <v>28.592099999999999</v>
      </c>
    </row>
    <row r="66" spans="1:7" hidden="1" x14ac:dyDescent="0.25">
      <c r="A66" s="1">
        <v>2013</v>
      </c>
      <c r="B66" s="13">
        <f t="shared" si="1"/>
        <v>1.9191000000000014E-2</v>
      </c>
      <c r="C66" s="13">
        <f t="shared" si="1"/>
        <v>2.4754999999999971E-2</v>
      </c>
      <c r="D66" s="1">
        <v>0.25197999999999998</v>
      </c>
      <c r="E66" s="1">
        <v>0.329739</v>
      </c>
      <c r="F66" s="11">
        <v>25.198</v>
      </c>
      <c r="G66" s="11">
        <v>32.9739</v>
      </c>
    </row>
    <row r="67" spans="1:7" hidden="1" x14ac:dyDescent="0.25">
      <c r="A67" s="1">
        <v>2014</v>
      </c>
      <c r="B67" s="13">
        <f t="shared" si="1"/>
        <v>2.0980999999999972E-2</v>
      </c>
      <c r="C67" s="13">
        <f t="shared" si="1"/>
        <v>2.8975999999999946E-2</v>
      </c>
      <c r="D67" s="1">
        <v>0.28784500000000002</v>
      </c>
      <c r="E67" s="1">
        <v>0.37495100000000003</v>
      </c>
      <c r="F67" s="12">
        <v>28.784500000000001</v>
      </c>
      <c r="G67" s="12">
        <v>37.495100000000001</v>
      </c>
    </row>
    <row r="68" spans="1:7" hidden="1" x14ac:dyDescent="0.25"/>
    <row r="69" spans="1:7" hidden="1" x14ac:dyDescent="0.25">
      <c r="A69" s="1" t="s">
        <v>195</v>
      </c>
    </row>
    <row r="70" spans="1:7" hidden="1" x14ac:dyDescent="0.25">
      <c r="B70" s="1" t="s">
        <v>182</v>
      </c>
      <c r="C70" s="1" t="s">
        <v>193</v>
      </c>
      <c r="D70" s="1" t="s">
        <v>182</v>
      </c>
      <c r="E70" s="1" t="s">
        <v>193</v>
      </c>
    </row>
    <row r="71" spans="1:7" hidden="1" x14ac:dyDescent="0.25">
      <c r="A71" s="1">
        <v>2000</v>
      </c>
      <c r="B71" s="13">
        <f>D71-B35</f>
        <v>9.1427000000000001E-4</v>
      </c>
      <c r="C71" s="13">
        <f>E71-C35</f>
        <v>4.4500000000000008E-4</v>
      </c>
      <c r="D71" s="1">
        <v>8.7852099999999999E-3</v>
      </c>
      <c r="E71" s="1">
        <v>5.4285100000000001E-3</v>
      </c>
      <c r="F71" s="10">
        <v>0.878521</v>
      </c>
      <c r="G71" s="10">
        <v>0.54285099999999997</v>
      </c>
    </row>
    <row r="72" spans="1:7" hidden="1" x14ac:dyDescent="0.25">
      <c r="A72" s="1">
        <v>2001</v>
      </c>
      <c r="B72" s="13">
        <f t="shared" ref="B72:C85" si="2">D72-B36</f>
        <v>1.4463000000000011E-3</v>
      </c>
      <c r="C72" s="13">
        <f t="shared" si="2"/>
        <v>5.560799999999996E-4</v>
      </c>
      <c r="D72" s="1">
        <v>1.4096500000000001E-2</v>
      </c>
      <c r="E72" s="1">
        <v>7.1006199999999993E-3</v>
      </c>
      <c r="F72" s="11">
        <v>1.4096500000000001</v>
      </c>
      <c r="G72" s="11">
        <v>0.71006199999999997</v>
      </c>
    </row>
    <row r="73" spans="1:7" hidden="1" x14ac:dyDescent="0.25">
      <c r="A73" s="1">
        <v>2002</v>
      </c>
      <c r="B73" s="13">
        <f t="shared" si="2"/>
        <v>1.7941999999999993E-3</v>
      </c>
      <c r="C73" s="13">
        <f t="shared" si="2"/>
        <v>7.0244000000000036E-4</v>
      </c>
      <c r="D73" s="1">
        <v>1.8586800000000001E-2</v>
      </c>
      <c r="E73" s="1">
        <v>9.2075400000000002E-3</v>
      </c>
      <c r="F73" s="11">
        <v>1.8586800000000001</v>
      </c>
      <c r="G73" s="11">
        <v>0.92075399999999996</v>
      </c>
    </row>
    <row r="74" spans="1:7" hidden="1" x14ac:dyDescent="0.25">
      <c r="A74" s="1">
        <v>2003</v>
      </c>
      <c r="B74" s="13">
        <f t="shared" si="2"/>
        <v>2.2460000000000015E-3</v>
      </c>
      <c r="C74" s="13">
        <f t="shared" si="2"/>
        <v>1.0182000000000004E-3</v>
      </c>
      <c r="D74" s="1">
        <v>2.3825200000000001E-2</v>
      </c>
      <c r="E74" s="1">
        <v>1.3477300000000001E-2</v>
      </c>
      <c r="F74" s="11">
        <v>2.38252</v>
      </c>
      <c r="G74" s="11">
        <v>1.3477300000000001</v>
      </c>
    </row>
    <row r="75" spans="1:7" hidden="1" x14ac:dyDescent="0.25">
      <c r="A75" s="1">
        <v>2004</v>
      </c>
      <c r="B75" s="13">
        <f t="shared" si="2"/>
        <v>2.236400000000003E-3</v>
      </c>
      <c r="C75" s="13">
        <f t="shared" si="2"/>
        <v>1.9705E-3</v>
      </c>
      <c r="D75" s="1">
        <v>2.4451500000000001E-2</v>
      </c>
      <c r="E75" s="1">
        <v>2.6594099999999999E-2</v>
      </c>
      <c r="F75" s="11">
        <v>2.4451499999999999</v>
      </c>
      <c r="G75" s="11">
        <v>2.6594099999999998</v>
      </c>
    </row>
    <row r="76" spans="1:7" hidden="1" x14ac:dyDescent="0.25">
      <c r="A76" s="1">
        <v>2005</v>
      </c>
      <c r="B76" s="13">
        <f t="shared" si="2"/>
        <v>3.2529999999999989E-3</v>
      </c>
      <c r="C76" s="13">
        <f t="shared" si="2"/>
        <v>3.2402999999999946E-3</v>
      </c>
      <c r="D76" s="1">
        <v>3.6459899999999996E-2</v>
      </c>
      <c r="E76" s="1">
        <v>4.4641799999999995E-2</v>
      </c>
      <c r="F76" s="11">
        <v>3.6459899999999998</v>
      </c>
      <c r="G76" s="11">
        <v>4.4641799999999998</v>
      </c>
    </row>
    <row r="77" spans="1:7" hidden="1" x14ac:dyDescent="0.25">
      <c r="A77" s="1">
        <v>2006</v>
      </c>
      <c r="B77" s="13">
        <f t="shared" si="2"/>
        <v>4.8331999999999958E-3</v>
      </c>
      <c r="C77" s="13">
        <f t="shared" si="2"/>
        <v>5.0781000000000021E-3</v>
      </c>
      <c r="D77" s="1">
        <v>5.6332599999999997E-2</v>
      </c>
      <c r="E77" s="1">
        <v>7.0087099999999999E-2</v>
      </c>
      <c r="F77" s="11">
        <v>5.6332599999999999</v>
      </c>
      <c r="G77" s="11">
        <v>7.0087099999999998</v>
      </c>
    </row>
    <row r="78" spans="1:7" hidden="1" x14ac:dyDescent="0.25">
      <c r="A78" s="1">
        <v>2007</v>
      </c>
      <c r="B78" s="13">
        <f t="shared" si="2"/>
        <v>6.7887999999999976E-3</v>
      </c>
      <c r="C78" s="13">
        <f t="shared" si="2"/>
        <v>7.3302999999999979E-3</v>
      </c>
      <c r="D78" s="1">
        <v>8.0638500000000002E-2</v>
      </c>
      <c r="E78" s="1">
        <v>0.102188</v>
      </c>
      <c r="F78" s="11">
        <v>8.0638500000000004</v>
      </c>
      <c r="G78" s="11">
        <v>10.2188</v>
      </c>
    </row>
    <row r="79" spans="1:7" hidden="1" x14ac:dyDescent="0.25">
      <c r="A79" s="1">
        <v>2008</v>
      </c>
      <c r="B79" s="13">
        <f t="shared" si="2"/>
        <v>6.8270999999999887E-3</v>
      </c>
      <c r="C79" s="13">
        <f t="shared" si="2"/>
        <v>9.5780000000000032E-3</v>
      </c>
      <c r="D79" s="1">
        <v>8.4774999999999989E-2</v>
      </c>
      <c r="E79" s="1">
        <v>0.13466900000000001</v>
      </c>
      <c r="F79" s="11">
        <v>8.4774999999999991</v>
      </c>
      <c r="G79" s="11">
        <v>13.466900000000001</v>
      </c>
    </row>
    <row r="80" spans="1:7" hidden="1" x14ac:dyDescent="0.25">
      <c r="A80" s="1">
        <v>2009</v>
      </c>
      <c r="B80" s="13">
        <f t="shared" si="2"/>
        <v>9.1769999999999907E-3</v>
      </c>
      <c r="C80" s="13">
        <f t="shared" si="2"/>
        <v>1.2084999999999985E-2</v>
      </c>
      <c r="D80" s="1">
        <v>0.120822</v>
      </c>
      <c r="E80" s="1">
        <v>0.169653</v>
      </c>
      <c r="F80" s="11">
        <v>12.0822</v>
      </c>
      <c r="G80" s="11">
        <v>16.965299999999999</v>
      </c>
    </row>
    <row r="81" spans="1:7" hidden="1" x14ac:dyDescent="0.25">
      <c r="A81" s="1">
        <v>2010</v>
      </c>
      <c r="B81" s="13">
        <f t="shared" si="2"/>
        <v>1.1691000000000007E-2</v>
      </c>
      <c r="C81" s="13">
        <f t="shared" si="2"/>
        <v>1.5115000000000017E-2</v>
      </c>
      <c r="D81" s="1">
        <v>0.153451</v>
      </c>
      <c r="E81" s="1">
        <v>0.21299600000000002</v>
      </c>
      <c r="F81" s="11">
        <v>15.3451</v>
      </c>
      <c r="G81" s="11">
        <v>21.299600000000002</v>
      </c>
    </row>
    <row r="82" spans="1:7" hidden="1" x14ac:dyDescent="0.25">
      <c r="A82" s="1">
        <v>2011</v>
      </c>
      <c r="B82" s="13">
        <f t="shared" si="2"/>
        <v>1.5141999999999989E-2</v>
      </c>
      <c r="C82" s="13">
        <f t="shared" si="2"/>
        <v>2.360599999999996E-2</v>
      </c>
      <c r="D82" s="1">
        <v>0.202593</v>
      </c>
      <c r="E82" s="1">
        <v>0.27447099999999997</v>
      </c>
      <c r="F82" s="11">
        <v>20.2593</v>
      </c>
      <c r="G82" s="11">
        <v>27.447099999999999</v>
      </c>
    </row>
    <row r="83" spans="1:7" hidden="1" x14ac:dyDescent="0.25">
      <c r="A83" s="1">
        <v>2012</v>
      </c>
      <c r="B83" s="13">
        <f t="shared" si="2"/>
        <v>1.9239000000000006E-2</v>
      </c>
      <c r="C83" s="13">
        <f t="shared" si="2"/>
        <v>3.0829999999999969E-2</v>
      </c>
      <c r="D83" s="1">
        <v>0.25085400000000002</v>
      </c>
      <c r="E83" s="1">
        <v>0.33729599999999998</v>
      </c>
      <c r="F83" s="11">
        <v>25.0854</v>
      </c>
      <c r="G83" s="11">
        <v>33.729599999999998</v>
      </c>
    </row>
    <row r="84" spans="1:7" hidden="1" x14ac:dyDescent="0.25">
      <c r="A84" s="1">
        <v>2013</v>
      </c>
      <c r="B84" s="13">
        <f t="shared" si="2"/>
        <v>2.1438000000000013E-2</v>
      </c>
      <c r="C84" s="13">
        <f t="shared" si="2"/>
        <v>4.5297000000000032E-2</v>
      </c>
      <c r="D84" s="1">
        <v>0.29260900000000001</v>
      </c>
      <c r="E84" s="1">
        <v>0.39979100000000001</v>
      </c>
      <c r="F84" s="11">
        <v>29.260899999999999</v>
      </c>
      <c r="G84" s="11">
        <v>39.979100000000003</v>
      </c>
    </row>
    <row r="85" spans="1:7" hidden="1" x14ac:dyDescent="0.25">
      <c r="A85" s="1">
        <v>2014</v>
      </c>
      <c r="B85" s="13">
        <f t="shared" si="2"/>
        <v>2.5413000000000019E-2</v>
      </c>
      <c r="C85" s="13">
        <f t="shared" si="2"/>
        <v>5.0202000000000024E-2</v>
      </c>
      <c r="D85" s="1">
        <v>0.33423900000000001</v>
      </c>
      <c r="E85" s="1">
        <v>0.454129</v>
      </c>
      <c r="F85" s="12">
        <v>33.423900000000003</v>
      </c>
      <c r="G85" s="12">
        <v>45.4129</v>
      </c>
    </row>
  </sheetData>
  <sheetProtection algorithmName="SHA-512" hashValue="meTzdkGNFR725dL3uRXnR10TBN/EuRzkrYvE5uZ+SdZB49jp3RPvXPk6qSJBBwsvmfkaAT8vnkUWQhFGXWQOyQ==" saltValue="jkzl3c1RxNXUfYNeyVpViw==" spinCount="100000" sheet="1" scenarios="1"/>
  <mergeCells count="1">
    <mergeCell ref="N1:Q29"/>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51"/>
  <sheetViews>
    <sheetView showGridLines="0" showRowColHeaders="0" zoomScale="80" zoomScaleNormal="80" workbookViewId="0">
      <selection sqref="A1:F1"/>
    </sheetView>
  </sheetViews>
  <sheetFormatPr defaultRowHeight="15.75" x14ac:dyDescent="0.25"/>
  <cols>
    <col min="1" max="16384" width="9" style="92"/>
  </cols>
  <sheetData>
    <row r="1" spans="14:17" x14ac:dyDescent="0.25">
      <c r="N1" s="119"/>
      <c r="O1" s="119"/>
      <c r="P1" s="119"/>
      <c r="Q1" s="119"/>
    </row>
    <row r="2" spans="14:17" x14ac:dyDescent="0.25">
      <c r="N2" s="119"/>
      <c r="O2" s="119"/>
      <c r="P2" s="119"/>
      <c r="Q2" s="119"/>
    </row>
    <row r="3" spans="14:17" x14ac:dyDescent="0.25">
      <c r="N3" s="119"/>
      <c r="O3" s="119"/>
      <c r="P3" s="119"/>
      <c r="Q3" s="119"/>
    </row>
    <row r="4" spans="14:17" x14ac:dyDescent="0.25">
      <c r="N4" s="119"/>
      <c r="O4" s="119"/>
      <c r="P4" s="119"/>
      <c r="Q4" s="119"/>
    </row>
    <row r="5" spans="14:17" x14ac:dyDescent="0.25">
      <c r="N5" s="119"/>
      <c r="O5" s="119"/>
      <c r="P5" s="119"/>
      <c r="Q5" s="119"/>
    </row>
    <row r="6" spans="14:17" x14ac:dyDescent="0.25">
      <c r="N6" s="119"/>
      <c r="O6" s="119"/>
      <c r="P6" s="119"/>
      <c r="Q6" s="119"/>
    </row>
    <row r="7" spans="14:17" x14ac:dyDescent="0.25">
      <c r="N7" s="119"/>
      <c r="O7" s="119"/>
      <c r="P7" s="119"/>
      <c r="Q7" s="119"/>
    </row>
    <row r="8" spans="14:17" x14ac:dyDescent="0.25">
      <c r="N8" s="119"/>
      <c r="O8" s="119"/>
      <c r="P8" s="119"/>
      <c r="Q8" s="119"/>
    </row>
    <row r="9" spans="14:17" x14ac:dyDescent="0.25">
      <c r="N9" s="119"/>
      <c r="O9" s="119"/>
      <c r="P9" s="119"/>
      <c r="Q9" s="119"/>
    </row>
    <row r="10" spans="14:17" x14ac:dyDescent="0.25">
      <c r="N10" s="119"/>
      <c r="O10" s="119"/>
      <c r="P10" s="119"/>
      <c r="Q10" s="119"/>
    </row>
    <row r="11" spans="14:17" x14ac:dyDescent="0.25">
      <c r="N11" s="119"/>
      <c r="O11" s="119"/>
      <c r="P11" s="119"/>
      <c r="Q11" s="119"/>
    </row>
    <row r="12" spans="14:17" x14ac:dyDescent="0.25">
      <c r="N12" s="119"/>
      <c r="O12" s="119"/>
      <c r="P12" s="119"/>
      <c r="Q12" s="119"/>
    </row>
    <row r="13" spans="14:17" x14ac:dyDescent="0.25">
      <c r="N13" s="119"/>
      <c r="O13" s="119"/>
      <c r="P13" s="119"/>
      <c r="Q13" s="119"/>
    </row>
    <row r="14" spans="14:17" x14ac:dyDescent="0.25">
      <c r="N14" s="119"/>
      <c r="O14" s="119"/>
      <c r="P14" s="119"/>
      <c r="Q14" s="119"/>
    </row>
    <row r="15" spans="14:17" x14ac:dyDescent="0.25">
      <c r="N15" s="119"/>
      <c r="O15" s="119"/>
      <c r="P15" s="119"/>
      <c r="Q15" s="119"/>
    </row>
    <row r="16" spans="14:17" x14ac:dyDescent="0.25">
      <c r="N16" s="119"/>
      <c r="O16" s="119"/>
      <c r="P16" s="119"/>
      <c r="Q16" s="119"/>
    </row>
    <row r="17" spans="1:17" x14ac:dyDescent="0.25">
      <c r="N17" s="119"/>
      <c r="O17" s="119"/>
      <c r="P17" s="119"/>
      <c r="Q17" s="119"/>
    </row>
    <row r="18" spans="1:17" x14ac:dyDescent="0.25">
      <c r="N18" s="119"/>
      <c r="O18" s="119"/>
      <c r="P18" s="119"/>
      <c r="Q18" s="119"/>
    </row>
    <row r="19" spans="1:17" x14ac:dyDescent="0.25">
      <c r="N19" s="119"/>
      <c r="O19" s="119"/>
      <c r="P19" s="119"/>
      <c r="Q19" s="119"/>
    </row>
    <row r="20" spans="1:17" x14ac:dyDescent="0.25">
      <c r="N20" s="119"/>
      <c r="O20" s="119"/>
      <c r="P20" s="119"/>
      <c r="Q20" s="119"/>
    </row>
    <row r="21" spans="1:17" x14ac:dyDescent="0.25">
      <c r="N21" s="119"/>
      <c r="O21" s="119"/>
      <c r="P21" s="119"/>
      <c r="Q21" s="119"/>
    </row>
    <row r="22" spans="1:17" x14ac:dyDescent="0.25">
      <c r="N22" s="119"/>
      <c r="O22" s="119"/>
      <c r="P22" s="119"/>
      <c r="Q22" s="119"/>
    </row>
    <row r="23" spans="1:17" x14ac:dyDescent="0.25">
      <c r="N23" s="119"/>
      <c r="O23" s="119"/>
      <c r="P23" s="119"/>
      <c r="Q23" s="119"/>
    </row>
    <row r="24" spans="1:17" x14ac:dyDescent="0.25">
      <c r="N24" s="119"/>
      <c r="O24" s="119"/>
      <c r="P24" s="119"/>
      <c r="Q24" s="119"/>
    </row>
    <row r="25" spans="1:17" x14ac:dyDescent="0.25">
      <c r="N25" s="119"/>
      <c r="O25" s="119"/>
      <c r="P25" s="119"/>
      <c r="Q25" s="119"/>
    </row>
    <row r="26" spans="1:17" x14ac:dyDescent="0.25">
      <c r="N26" s="119"/>
      <c r="O26" s="119"/>
      <c r="P26" s="119"/>
      <c r="Q26" s="119"/>
    </row>
    <row r="27" spans="1:17" x14ac:dyDescent="0.25">
      <c r="N27" s="119"/>
      <c r="O27" s="119"/>
      <c r="P27" s="119"/>
      <c r="Q27" s="119"/>
    </row>
    <row r="28" spans="1:17" x14ac:dyDescent="0.25">
      <c r="N28" s="119"/>
      <c r="O28" s="119"/>
      <c r="P28" s="119"/>
      <c r="Q28" s="119"/>
    </row>
    <row r="29" spans="1:17" x14ac:dyDescent="0.25">
      <c r="N29" s="119"/>
      <c r="O29" s="119"/>
      <c r="P29" s="119"/>
      <c r="Q29" s="119"/>
    </row>
    <row r="30" spans="1:17" x14ac:dyDescent="0.25">
      <c r="A30" s="92" t="s">
        <v>338</v>
      </c>
    </row>
    <row r="34" spans="1:12" hidden="1" x14ac:dyDescent="0.25">
      <c r="B34" s="92" t="s">
        <v>182</v>
      </c>
      <c r="C34" s="92" t="s">
        <v>298</v>
      </c>
      <c r="D34" s="92" t="s">
        <v>299</v>
      </c>
      <c r="E34" s="92" t="s">
        <v>193</v>
      </c>
      <c r="F34" s="92" t="s">
        <v>237</v>
      </c>
      <c r="G34" s="92" t="s">
        <v>236</v>
      </c>
      <c r="I34" s="92" t="s">
        <v>300</v>
      </c>
      <c r="J34" s="92" t="s">
        <v>301</v>
      </c>
      <c r="K34" s="92" t="s">
        <v>302</v>
      </c>
      <c r="L34" s="92" t="s">
        <v>303</v>
      </c>
    </row>
    <row r="35" spans="1:12" hidden="1" x14ac:dyDescent="0.25">
      <c r="A35" s="92">
        <v>2000</v>
      </c>
      <c r="B35" s="95">
        <v>2.3369000000000003E-3</v>
      </c>
      <c r="C35" s="95">
        <v>2.5709599999999997E-3</v>
      </c>
      <c r="D35" s="95">
        <v>2.1193600000000003E-3</v>
      </c>
      <c r="E35" s="95">
        <v>6.7730000000000004E-5</v>
      </c>
      <c r="F35" s="95">
        <v>7.3169999999999992E-5</v>
      </c>
      <c r="G35" s="95">
        <v>6.3010000000000008E-5</v>
      </c>
      <c r="I35" s="120">
        <f t="shared" ref="I35:I50" si="0">C35-B35</f>
        <v>2.3405999999999948E-4</v>
      </c>
      <c r="J35" s="120">
        <f t="shared" ref="J35:J50" si="1">B35-D35</f>
        <v>2.1754000000000001E-4</v>
      </c>
      <c r="K35" s="120">
        <f t="shared" ref="K35:K50" si="2">F35-E35</f>
        <v>5.4399999999999886E-6</v>
      </c>
      <c r="L35" s="120">
        <f t="shared" ref="L35:L50" si="3">E35-G35</f>
        <v>4.7199999999999955E-6</v>
      </c>
    </row>
    <row r="36" spans="1:12" hidden="1" x14ac:dyDescent="0.25">
      <c r="A36" s="92">
        <v>2001</v>
      </c>
      <c r="B36" s="95">
        <v>4.6986600000000003E-3</v>
      </c>
      <c r="C36" s="95">
        <v>5.1632700000000002E-3</v>
      </c>
      <c r="D36" s="95">
        <v>4.2879099999999998E-3</v>
      </c>
      <c r="E36" s="95">
        <v>9.0231000000000003E-4</v>
      </c>
      <c r="F36" s="95">
        <v>9.7157999999999999E-4</v>
      </c>
      <c r="G36" s="95">
        <v>8.4109000000000007E-4</v>
      </c>
      <c r="I36" s="120">
        <f t="shared" si="0"/>
        <v>4.6460999999999985E-4</v>
      </c>
      <c r="J36" s="120">
        <f t="shared" si="1"/>
        <v>4.1075000000000052E-4</v>
      </c>
      <c r="K36" s="120">
        <f t="shared" si="2"/>
        <v>6.9269999999999965E-5</v>
      </c>
      <c r="L36" s="120">
        <f t="shared" si="3"/>
        <v>6.1219999999999959E-5</v>
      </c>
    </row>
    <row r="37" spans="1:12" hidden="1" x14ac:dyDescent="0.25">
      <c r="A37" s="92">
        <v>2002</v>
      </c>
      <c r="B37" s="95">
        <v>6.8850599999999993E-3</v>
      </c>
      <c r="C37" s="95">
        <v>7.5376000000000002E-3</v>
      </c>
      <c r="D37" s="95">
        <v>6.2770199999999995E-3</v>
      </c>
      <c r="E37" s="95">
        <v>2.0720500000000002E-3</v>
      </c>
      <c r="F37" s="95">
        <v>2.2267999999999997E-3</v>
      </c>
      <c r="G37" s="95">
        <v>1.934E-3</v>
      </c>
      <c r="I37" s="120">
        <f t="shared" si="0"/>
        <v>6.5254000000000093E-4</v>
      </c>
      <c r="J37" s="120">
        <f t="shared" si="1"/>
        <v>6.080399999999998E-4</v>
      </c>
      <c r="K37" s="120">
        <f t="shared" si="2"/>
        <v>1.5474999999999951E-4</v>
      </c>
      <c r="L37" s="120">
        <f t="shared" si="3"/>
        <v>1.3805000000000024E-4</v>
      </c>
    </row>
    <row r="38" spans="1:12" hidden="1" x14ac:dyDescent="0.25">
      <c r="A38" s="92">
        <v>2003</v>
      </c>
      <c r="B38" s="95">
        <v>9.9299899999999997E-3</v>
      </c>
      <c r="C38" s="95">
        <v>1.0856879999999999E-2</v>
      </c>
      <c r="D38" s="95">
        <v>9.0520599999999989E-3</v>
      </c>
      <c r="E38" s="95">
        <v>4.9324699999999996E-3</v>
      </c>
      <c r="F38" s="95">
        <v>5.2944500000000009E-3</v>
      </c>
      <c r="G38" s="95">
        <v>4.6130099999999999E-3</v>
      </c>
      <c r="I38" s="120">
        <f t="shared" si="0"/>
        <v>9.2688999999999966E-4</v>
      </c>
      <c r="J38" s="120">
        <f t="shared" si="1"/>
        <v>8.7793000000000072E-4</v>
      </c>
      <c r="K38" s="120">
        <f t="shared" si="2"/>
        <v>3.6198000000000133E-4</v>
      </c>
      <c r="L38" s="120">
        <f t="shared" si="3"/>
        <v>3.1945999999999971E-4</v>
      </c>
    </row>
    <row r="39" spans="1:12" hidden="1" x14ac:dyDescent="0.25">
      <c r="A39" s="92">
        <v>2004</v>
      </c>
      <c r="B39" s="95">
        <v>1.559461E-2</v>
      </c>
      <c r="C39" s="95">
        <v>1.7024350000000001E-2</v>
      </c>
      <c r="D39" s="95">
        <v>1.4248909999999998E-2</v>
      </c>
      <c r="E39" s="95">
        <v>1.4837990000000001E-2</v>
      </c>
      <c r="F39" s="95">
        <v>1.5926599999999999E-2</v>
      </c>
      <c r="G39" s="95">
        <v>1.3885460000000001E-2</v>
      </c>
      <c r="I39" s="120">
        <f t="shared" si="0"/>
        <v>1.4297400000000005E-3</v>
      </c>
      <c r="J39" s="120">
        <f t="shared" si="1"/>
        <v>1.3457000000000018E-3</v>
      </c>
      <c r="K39" s="120">
        <f t="shared" si="2"/>
        <v>1.0886099999999985E-3</v>
      </c>
      <c r="L39" s="120">
        <f t="shared" si="3"/>
        <v>9.5253000000000004E-4</v>
      </c>
    </row>
    <row r="40" spans="1:12" hidden="1" x14ac:dyDescent="0.25">
      <c r="A40" s="92">
        <v>2005</v>
      </c>
      <c r="B40" s="95">
        <v>2.9503689999999999E-2</v>
      </c>
      <c r="C40" s="95">
        <v>3.2141679999999999E-2</v>
      </c>
      <c r="D40" s="95">
        <v>2.6840120000000002E-2</v>
      </c>
      <c r="E40" s="95">
        <v>3.1512390000000001E-2</v>
      </c>
      <c r="F40" s="95">
        <v>3.3820290000000003E-2</v>
      </c>
      <c r="G40" s="95">
        <v>2.949833E-2</v>
      </c>
      <c r="I40" s="120">
        <f t="shared" si="0"/>
        <v>2.6379899999999998E-3</v>
      </c>
      <c r="J40" s="120">
        <f t="shared" si="1"/>
        <v>2.6635699999999971E-3</v>
      </c>
      <c r="K40" s="120">
        <f t="shared" si="2"/>
        <v>2.3079000000000016E-3</v>
      </c>
      <c r="L40" s="120">
        <f t="shared" si="3"/>
        <v>2.0140600000000015E-3</v>
      </c>
    </row>
    <row r="41" spans="1:12" hidden="1" x14ac:dyDescent="0.25">
      <c r="A41" s="92">
        <v>2006</v>
      </c>
      <c r="B41" s="95">
        <v>5.4569939999999997E-2</v>
      </c>
      <c r="C41" s="95">
        <v>5.9499899999999994E-2</v>
      </c>
      <c r="D41" s="95">
        <v>4.9633000000000004E-2</v>
      </c>
      <c r="E41" s="95">
        <v>5.6997590000000001E-2</v>
      </c>
      <c r="F41" s="95">
        <v>6.1294630000000003E-2</v>
      </c>
      <c r="G41" s="95">
        <v>5.337451E-2</v>
      </c>
      <c r="I41" s="120">
        <f t="shared" si="0"/>
        <v>4.9299599999999971E-3</v>
      </c>
      <c r="J41" s="120">
        <f t="shared" si="1"/>
        <v>4.9369399999999938E-3</v>
      </c>
      <c r="K41" s="120">
        <f t="shared" si="2"/>
        <v>4.297040000000002E-3</v>
      </c>
      <c r="L41" s="120">
        <f t="shared" si="3"/>
        <v>3.6230800000000007E-3</v>
      </c>
    </row>
    <row r="42" spans="1:12" hidden="1" x14ac:dyDescent="0.25">
      <c r="A42" s="92">
        <v>2007</v>
      </c>
      <c r="B42" s="95">
        <v>8.8677320000000004E-2</v>
      </c>
      <c r="C42" s="95">
        <v>9.6704419999999999E-2</v>
      </c>
      <c r="D42" s="95">
        <v>8.036030999999999E-2</v>
      </c>
      <c r="E42" s="95">
        <v>9.6057719999999999E-2</v>
      </c>
      <c r="F42" s="95">
        <v>0.10339930999999999</v>
      </c>
      <c r="G42" s="95">
        <v>8.9947780000000005E-2</v>
      </c>
      <c r="I42" s="120">
        <f t="shared" si="0"/>
        <v>8.0270999999999954E-3</v>
      </c>
      <c r="J42" s="120">
        <f t="shared" si="1"/>
        <v>8.3170100000000136E-3</v>
      </c>
      <c r="K42" s="120">
        <f t="shared" si="2"/>
        <v>7.3415899999999951E-3</v>
      </c>
      <c r="L42" s="120">
        <f t="shared" si="3"/>
        <v>6.1099399999999943E-3</v>
      </c>
    </row>
    <row r="43" spans="1:12" hidden="1" x14ac:dyDescent="0.25">
      <c r="A43" s="92">
        <v>2008</v>
      </c>
      <c r="B43" s="95">
        <v>0.12888977000000001</v>
      </c>
      <c r="C43" s="95">
        <v>0.14105515000000002</v>
      </c>
      <c r="D43" s="95">
        <v>0.11740443</v>
      </c>
      <c r="E43" s="95">
        <v>0.13547849000000001</v>
      </c>
      <c r="F43" s="95">
        <v>0.14576003000000001</v>
      </c>
      <c r="G43" s="95">
        <v>0.12682336</v>
      </c>
      <c r="I43" s="120">
        <f t="shared" si="0"/>
        <v>1.2165380000000003E-2</v>
      </c>
      <c r="J43" s="120">
        <f t="shared" si="1"/>
        <v>1.1485340000000011E-2</v>
      </c>
      <c r="K43" s="120">
        <f t="shared" si="2"/>
        <v>1.0281540000000006E-2</v>
      </c>
      <c r="L43" s="120">
        <f t="shared" si="3"/>
        <v>8.6551300000000109E-3</v>
      </c>
    </row>
    <row r="44" spans="1:12" hidden="1" x14ac:dyDescent="0.25">
      <c r="A44" s="92">
        <v>2009</v>
      </c>
      <c r="B44" s="95">
        <v>0.17689585999999999</v>
      </c>
      <c r="C44" s="95">
        <v>0.19436017</v>
      </c>
      <c r="D44" s="95">
        <v>0.16035492000000001</v>
      </c>
      <c r="E44" s="95">
        <v>0.18170584000000001</v>
      </c>
      <c r="F44" s="95">
        <v>0.19537320999999999</v>
      </c>
      <c r="G44" s="95">
        <v>0.16996088000000001</v>
      </c>
      <c r="I44" s="120">
        <f t="shared" si="0"/>
        <v>1.7464310000000011E-2</v>
      </c>
      <c r="J44" s="120">
        <f t="shared" si="1"/>
        <v>1.6540939999999976E-2</v>
      </c>
      <c r="K44" s="120">
        <f t="shared" si="2"/>
        <v>1.3667369999999984E-2</v>
      </c>
      <c r="L44" s="120">
        <f t="shared" si="3"/>
        <v>1.1744959999999999E-2</v>
      </c>
    </row>
    <row r="45" spans="1:12" hidden="1" x14ac:dyDescent="0.25">
      <c r="A45" s="92">
        <v>2010</v>
      </c>
      <c r="B45" s="95">
        <v>0.23854113000000002</v>
      </c>
      <c r="C45" s="95">
        <v>0.26252902</v>
      </c>
      <c r="D45" s="95">
        <v>0.21614845999999999</v>
      </c>
      <c r="E45" s="95">
        <v>0.23717380999999998</v>
      </c>
      <c r="F45" s="95">
        <v>0.25488047000000003</v>
      </c>
      <c r="G45" s="95">
        <v>0.2216011</v>
      </c>
      <c r="I45" s="120">
        <f t="shared" si="0"/>
        <v>2.3987889999999984E-2</v>
      </c>
      <c r="J45" s="120">
        <f t="shared" si="1"/>
        <v>2.2392670000000031E-2</v>
      </c>
      <c r="K45" s="120">
        <f t="shared" si="2"/>
        <v>1.7706660000000041E-2</v>
      </c>
      <c r="L45" s="120">
        <f t="shared" si="3"/>
        <v>1.557270999999999E-2</v>
      </c>
    </row>
    <row r="46" spans="1:12" hidden="1" x14ac:dyDescent="0.25">
      <c r="A46" s="92">
        <v>2011</v>
      </c>
      <c r="B46" s="95">
        <v>0.30406860000000002</v>
      </c>
      <c r="C46" s="95">
        <v>0.33510747000000002</v>
      </c>
      <c r="D46" s="95">
        <v>0.27378026999999999</v>
      </c>
      <c r="E46" s="95">
        <v>0.29488228</v>
      </c>
      <c r="F46" s="95">
        <v>0.31690397000000003</v>
      </c>
      <c r="G46" s="95">
        <v>0.27544320999999999</v>
      </c>
      <c r="I46" s="120">
        <f t="shared" si="0"/>
        <v>3.1038869999999996E-2</v>
      </c>
      <c r="J46" s="120">
        <f t="shared" si="1"/>
        <v>3.028833000000003E-2</v>
      </c>
      <c r="K46" s="120">
        <f t="shared" si="2"/>
        <v>2.2021690000000038E-2</v>
      </c>
      <c r="L46" s="120">
        <f t="shared" si="3"/>
        <v>1.9439070000000003E-2</v>
      </c>
    </row>
    <row r="47" spans="1:12" hidden="1" x14ac:dyDescent="0.25">
      <c r="A47" s="92">
        <v>2012</v>
      </c>
      <c r="B47" s="95">
        <v>0.37978299999999998</v>
      </c>
      <c r="C47" s="95">
        <v>0.42015467000000001</v>
      </c>
      <c r="D47" s="95">
        <v>0.34143316000000001</v>
      </c>
      <c r="E47" s="95">
        <v>0.35562742999999997</v>
      </c>
      <c r="F47" s="95">
        <v>0.38220753000000002</v>
      </c>
      <c r="G47" s="95">
        <v>0.33207185</v>
      </c>
      <c r="I47" s="120">
        <f t="shared" si="0"/>
        <v>4.0371670000000026E-2</v>
      </c>
      <c r="J47" s="120">
        <f t="shared" si="1"/>
        <v>3.8349839999999968E-2</v>
      </c>
      <c r="K47" s="120">
        <f t="shared" si="2"/>
        <v>2.6580100000000051E-2</v>
      </c>
      <c r="L47" s="120">
        <f t="shared" si="3"/>
        <v>2.3555579999999965E-2</v>
      </c>
    </row>
    <row r="48" spans="1:12" hidden="1" x14ac:dyDescent="0.25">
      <c r="A48" s="92">
        <v>2013</v>
      </c>
      <c r="B48" s="95">
        <v>0.46005974999999999</v>
      </c>
      <c r="C48" s="95">
        <v>0.51303463000000005</v>
      </c>
      <c r="D48" s="95">
        <v>0.41228479000000001</v>
      </c>
      <c r="E48" s="95">
        <v>0.41992183999999999</v>
      </c>
      <c r="F48" s="95">
        <v>0.45116103000000002</v>
      </c>
      <c r="G48" s="95">
        <v>0.39228074000000002</v>
      </c>
      <c r="I48" s="120">
        <f t="shared" si="0"/>
        <v>5.2974880000000057E-2</v>
      </c>
      <c r="J48" s="120">
        <f t="shared" si="1"/>
        <v>4.7774959999999977E-2</v>
      </c>
      <c r="K48" s="120">
        <f t="shared" si="2"/>
        <v>3.1239190000000028E-2</v>
      </c>
      <c r="L48" s="120">
        <f t="shared" si="3"/>
        <v>2.7641099999999974E-2</v>
      </c>
    </row>
    <row r="49" spans="1:12" hidden="1" x14ac:dyDescent="0.25">
      <c r="A49" s="92">
        <v>2014</v>
      </c>
      <c r="B49" s="95">
        <v>0.54152157000000001</v>
      </c>
      <c r="C49" s="95">
        <v>0.60738270999999999</v>
      </c>
      <c r="D49" s="95">
        <v>0.48346525000000001</v>
      </c>
      <c r="E49" s="95">
        <v>0.48181029000000003</v>
      </c>
      <c r="F49" s="95">
        <v>0.51762269000000005</v>
      </c>
      <c r="G49" s="95">
        <v>0.44926855000000004</v>
      </c>
      <c r="I49" s="120">
        <f t="shared" si="0"/>
        <v>6.5861139999999985E-2</v>
      </c>
      <c r="J49" s="120">
        <f t="shared" si="1"/>
        <v>5.8056319999999995E-2</v>
      </c>
      <c r="K49" s="120">
        <f t="shared" si="2"/>
        <v>3.5812400000000022E-2</v>
      </c>
      <c r="L49" s="120">
        <f t="shared" si="3"/>
        <v>3.2541739999999986E-2</v>
      </c>
    </row>
    <row r="50" spans="1:12" hidden="1" x14ac:dyDescent="0.25">
      <c r="A50" s="92">
        <v>2015</v>
      </c>
      <c r="B50" s="95">
        <v>0.62568933999999998</v>
      </c>
      <c r="C50" s="95">
        <v>0.70700638999999998</v>
      </c>
      <c r="D50" s="95">
        <v>0.55647181000000001</v>
      </c>
      <c r="E50" s="95">
        <v>0.53293802999999995</v>
      </c>
      <c r="F50" s="95">
        <v>0.57322112999999997</v>
      </c>
      <c r="G50" s="95">
        <v>0.49570557999999998</v>
      </c>
      <c r="I50" s="120">
        <f t="shared" si="0"/>
        <v>8.1317050000000002E-2</v>
      </c>
      <c r="J50" s="120">
        <f t="shared" si="1"/>
        <v>6.9217529999999972E-2</v>
      </c>
      <c r="K50" s="120">
        <f t="shared" si="2"/>
        <v>4.0283100000000016E-2</v>
      </c>
      <c r="L50" s="120">
        <f t="shared" si="3"/>
        <v>3.7232449999999973E-2</v>
      </c>
    </row>
    <row r="51" spans="1:12" hidden="1" x14ac:dyDescent="0.25">
      <c r="B51" s="92">
        <v>100</v>
      </c>
    </row>
  </sheetData>
  <sheetProtection algorithmName="SHA-512" hashValue="5RRB96yhf662Y1C0bo39JAsgY/tospYdeAdXxkl9PQ6zAlBQB5fu7XLfD11lE9q9fauDOt5KxiW2QgXTV7rDfw==" saltValue="7WYjPTr0OzS0P32H5mbyCA==" spinCount="100000" sheet="1" scenarios="1"/>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54"/>
  <sheetViews>
    <sheetView showGridLines="0" showRowColHeaders="0" zoomScale="90" zoomScaleNormal="90" workbookViewId="0"/>
  </sheetViews>
  <sheetFormatPr defaultRowHeight="15.75" x14ac:dyDescent="0.25"/>
  <cols>
    <col min="1" max="4" width="9" style="27" customWidth="1"/>
    <col min="5" max="16384" width="9" style="27"/>
  </cols>
  <sheetData>
    <row r="29" spans="1:4" x14ac:dyDescent="0.25">
      <c r="A29" s="48" t="s">
        <v>338</v>
      </c>
      <c r="B29" s="48"/>
      <c r="C29" s="48"/>
      <c r="D29" s="48"/>
    </row>
    <row r="30" spans="1:4" x14ac:dyDescent="0.25">
      <c r="A30" s="48" t="s">
        <v>330</v>
      </c>
      <c r="B30" s="48"/>
      <c r="C30" s="48"/>
      <c r="D30" s="48"/>
    </row>
    <row r="34" spans="1:8" x14ac:dyDescent="0.25">
      <c r="H34" s="48"/>
    </row>
    <row r="35" spans="1:8" hidden="1" x14ac:dyDescent="0.25">
      <c r="A35" s="27" t="s">
        <v>174</v>
      </c>
      <c r="B35" s="27" t="s">
        <v>215</v>
      </c>
      <c r="C35" s="27" t="s">
        <v>216</v>
      </c>
    </row>
    <row r="36" spans="1:8" hidden="1" x14ac:dyDescent="0.25">
      <c r="A36" s="27" t="s">
        <v>16</v>
      </c>
      <c r="B36" s="30">
        <v>0.97</v>
      </c>
      <c r="C36" s="30">
        <v>0.77699926000000008</v>
      </c>
    </row>
    <row r="37" spans="1:8" hidden="1" x14ac:dyDescent="0.25">
      <c r="A37" s="27" t="s">
        <v>25</v>
      </c>
      <c r="B37" s="30">
        <v>0.95606494999999991</v>
      </c>
      <c r="C37" s="30">
        <v>0.67116484999999992</v>
      </c>
    </row>
    <row r="38" spans="1:8" hidden="1" x14ac:dyDescent="0.25">
      <c r="A38" s="27" t="s">
        <v>173</v>
      </c>
      <c r="B38" s="30">
        <v>0.79621346999999998</v>
      </c>
      <c r="C38" s="30">
        <v>0.60589664999999993</v>
      </c>
    </row>
    <row r="39" spans="1:8" hidden="1" x14ac:dyDescent="0.25">
      <c r="A39" s="27" t="s">
        <v>30</v>
      </c>
      <c r="B39" s="30">
        <v>0.78258759999999994</v>
      </c>
      <c r="C39" s="30">
        <v>0.66848982000000001</v>
      </c>
    </row>
    <row r="40" spans="1:8" hidden="1" x14ac:dyDescent="0.25">
      <c r="A40" s="27" t="s">
        <v>28</v>
      </c>
      <c r="B40" s="30">
        <v>0.74360947999999993</v>
      </c>
      <c r="C40" s="30">
        <v>0.47549000999999996</v>
      </c>
    </row>
    <row r="41" spans="1:8" hidden="1" x14ac:dyDescent="0.25">
      <c r="A41" s="27" t="s">
        <v>26</v>
      </c>
      <c r="B41" s="30">
        <v>0.73586753000000005</v>
      </c>
      <c r="C41" s="30">
        <v>0.78923846999999991</v>
      </c>
    </row>
    <row r="42" spans="1:8" hidden="1" x14ac:dyDescent="0.25">
      <c r="A42" s="27" t="s">
        <v>20</v>
      </c>
      <c r="B42" s="30">
        <v>0.72902995999999998</v>
      </c>
      <c r="C42" s="30">
        <v>0.58194942999999999</v>
      </c>
    </row>
    <row r="43" spans="1:8" hidden="1" x14ac:dyDescent="0.25">
      <c r="A43" s="27" t="s">
        <v>31</v>
      </c>
      <c r="B43" s="30">
        <v>0.62767547999999995</v>
      </c>
      <c r="C43" s="30">
        <v>0.56723374999999998</v>
      </c>
    </row>
    <row r="44" spans="1:8" hidden="1" x14ac:dyDescent="0.25">
      <c r="A44" s="27" t="s">
        <v>23</v>
      </c>
      <c r="B44" s="30">
        <v>0.61493903000000005</v>
      </c>
      <c r="C44" s="30">
        <v>0.60915037999999999</v>
      </c>
    </row>
    <row r="45" spans="1:8" hidden="1" x14ac:dyDescent="0.25">
      <c r="A45" s="27" t="s">
        <v>80</v>
      </c>
      <c r="B45" s="30">
        <v>0.60762117000000004</v>
      </c>
      <c r="C45" s="30">
        <v>0.62740010000000002</v>
      </c>
    </row>
    <row r="46" spans="1:8" hidden="1" x14ac:dyDescent="0.25">
      <c r="A46" s="27" t="s">
        <v>24</v>
      </c>
      <c r="B46" s="30">
        <v>0.57084365999999997</v>
      </c>
      <c r="C46" s="30">
        <v>0.52995022000000003</v>
      </c>
    </row>
    <row r="47" spans="1:8" hidden="1" x14ac:dyDescent="0.25">
      <c r="A47" s="27" t="s">
        <v>32</v>
      </c>
      <c r="B47" s="30">
        <v>0.56346260999999997</v>
      </c>
      <c r="C47" s="30">
        <v>0.53197634000000005</v>
      </c>
    </row>
    <row r="48" spans="1:8" hidden="1" x14ac:dyDescent="0.25">
      <c r="A48" s="27" t="s">
        <v>21</v>
      </c>
      <c r="B48" s="30">
        <v>0.56296184999999999</v>
      </c>
      <c r="C48" s="30">
        <v>0.41268156</v>
      </c>
    </row>
    <row r="49" spans="1:3" hidden="1" x14ac:dyDescent="0.25">
      <c r="A49" s="27" t="s">
        <v>18</v>
      </c>
      <c r="B49" s="30">
        <v>0.34763314000000001</v>
      </c>
      <c r="C49" s="30">
        <v>0.62258544000000005</v>
      </c>
    </row>
    <row r="50" spans="1:3" hidden="1" x14ac:dyDescent="0.25">
      <c r="A50" s="27" t="s">
        <v>17</v>
      </c>
      <c r="B50" s="30">
        <v>0.29113645999999999</v>
      </c>
      <c r="C50" s="30">
        <v>0.57877084000000001</v>
      </c>
    </row>
    <row r="51" spans="1:3" hidden="1" x14ac:dyDescent="0.25">
      <c r="A51" s="27" t="s">
        <v>15</v>
      </c>
      <c r="B51" s="30">
        <v>0.23801443999999999</v>
      </c>
      <c r="C51" s="30">
        <v>0.29019724000000002</v>
      </c>
    </row>
    <row r="52" spans="1:3" hidden="1" x14ac:dyDescent="0.25">
      <c r="A52" s="27" t="s">
        <v>29</v>
      </c>
      <c r="B52" s="30">
        <v>5.1811259999999998E-2</v>
      </c>
      <c r="C52" s="30">
        <v>0.11404322</v>
      </c>
    </row>
    <row r="53" spans="1:3" hidden="1" x14ac:dyDescent="0.25">
      <c r="A53" s="27" t="s">
        <v>27</v>
      </c>
      <c r="B53" s="30">
        <v>3.6105740000000004E-2</v>
      </c>
      <c r="C53" s="30">
        <v>8.1095039999999993E-2</v>
      </c>
    </row>
    <row r="54" spans="1:3" hidden="1" x14ac:dyDescent="0.25">
      <c r="A54" s="27" t="s">
        <v>22</v>
      </c>
      <c r="B54" s="30">
        <v>4.2027799999999997E-3</v>
      </c>
      <c r="C54" s="30">
        <v>2.7621549999999998E-2</v>
      </c>
    </row>
  </sheetData>
  <sheetProtection algorithmName="SHA-512" hashValue="x6AtJofBmUKbaT2as2hU+UnYN2FBrTUEmFJIxuOPMYtoVrHqrlzDjrp8ig+0DZdk0zwmn//Z0WC55niziK5dMQ==" saltValue="F/imSTmdSASdLu6Vfax1yg==" spinCount="100000" sheet="1" scenarios="1"/>
  <sortState ref="A36:C54">
    <sortCondition descending="1" ref="B36:B54"/>
  </sortState>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80" zoomScaleNormal="80" workbookViewId="0">
      <selection sqref="A1:F1"/>
    </sheetView>
  </sheetViews>
  <sheetFormatPr defaultRowHeight="15.75" x14ac:dyDescent="0.25"/>
  <cols>
    <col min="1" max="1" width="29.75" style="92" bestFit="1" customWidth="1"/>
    <col min="2" max="7" width="6.25" style="92" bestFit="1" customWidth="1"/>
    <col min="8" max="8" width="6.125" style="92" bestFit="1" customWidth="1"/>
    <col min="9" max="9" width="4.875" style="92" customWidth="1"/>
    <col min="10" max="11" width="4.875" style="92" bestFit="1" customWidth="1"/>
    <col min="12" max="16384" width="9" style="92"/>
  </cols>
  <sheetData>
    <row r="26" spans="1:1" x14ac:dyDescent="0.25">
      <c r="A26" s="92" t="s">
        <v>338</v>
      </c>
    </row>
    <row r="27" spans="1:1" x14ac:dyDescent="0.25">
      <c r="A27" s="92" t="s">
        <v>294</v>
      </c>
    </row>
    <row r="33" spans="1:11" hidden="1" x14ac:dyDescent="0.25">
      <c r="A33" s="97" t="s">
        <v>178</v>
      </c>
      <c r="B33" s="97">
        <v>2009</v>
      </c>
      <c r="C33" s="97">
        <v>2010</v>
      </c>
      <c r="D33" s="97">
        <v>2011</v>
      </c>
      <c r="E33" s="97">
        <v>2012</v>
      </c>
      <c r="F33" s="97">
        <v>2013</v>
      </c>
      <c r="G33" s="97">
        <v>2014</v>
      </c>
      <c r="H33" s="97">
        <v>2015</v>
      </c>
    </row>
    <row r="34" spans="1:11" hidden="1" x14ac:dyDescent="0.25">
      <c r="A34" s="92" t="s">
        <v>184</v>
      </c>
      <c r="B34" s="95">
        <v>0.20933013576660361</v>
      </c>
      <c r="C34" s="95">
        <v>0.42383588289295487</v>
      </c>
      <c r="D34" s="95">
        <v>0.46376605542372329</v>
      </c>
      <c r="E34" s="95">
        <v>0.51763054326754221</v>
      </c>
      <c r="F34" s="95">
        <v>0.49119860280692079</v>
      </c>
      <c r="G34" s="95">
        <v>0.60654532467112032</v>
      </c>
      <c r="H34" s="95">
        <v>0.60305468827435826</v>
      </c>
      <c r="I34" s="95"/>
      <c r="J34" s="95"/>
      <c r="K34" s="95"/>
    </row>
    <row r="35" spans="1:11" hidden="1" x14ac:dyDescent="0.25">
      <c r="A35" s="92" t="s">
        <v>185</v>
      </c>
      <c r="B35" s="95">
        <v>6.8268124393759108E-2</v>
      </c>
      <c r="C35" s="95">
        <v>7.8363115730247429E-2</v>
      </c>
      <c r="D35" s="95">
        <v>7.9405071038511132E-2</v>
      </c>
      <c r="E35" s="95">
        <v>9.8282288606625537E-2</v>
      </c>
      <c r="F35" s="95">
        <v>0.10456480569653814</v>
      </c>
      <c r="G35" s="95">
        <v>0.12967966851028667</v>
      </c>
      <c r="H35" s="95">
        <v>0.14623371685661782</v>
      </c>
      <c r="I35" s="95"/>
      <c r="J35" s="95"/>
      <c r="K35" s="95"/>
    </row>
    <row r="36" spans="1:11" hidden="1" x14ac:dyDescent="0.25">
      <c r="A36" s="92" t="s">
        <v>186</v>
      </c>
      <c r="B36" s="95">
        <v>1.0184595798854232E-2</v>
      </c>
      <c r="C36" s="95">
        <v>7.6598311218335338E-2</v>
      </c>
      <c r="D36" s="95">
        <v>7.5127334465195247E-2</v>
      </c>
      <c r="E36" s="95">
        <v>0.13969404186795492</v>
      </c>
      <c r="F36" s="95">
        <v>0.19060665362035226</v>
      </c>
      <c r="G36" s="95">
        <v>8.2943013270882118E-2</v>
      </c>
      <c r="H36" s="95">
        <v>8.9398280802292257E-2</v>
      </c>
      <c r="I36" s="95"/>
      <c r="J36" s="95"/>
      <c r="K36" s="95"/>
    </row>
    <row r="37" spans="1:11" hidden="1" x14ac:dyDescent="0.25">
      <c r="A37" s="92" t="s">
        <v>187</v>
      </c>
      <c r="B37" s="95">
        <v>0.23550518471010085</v>
      </c>
      <c r="C37" s="95">
        <v>0.34637458353980904</v>
      </c>
      <c r="D37" s="95">
        <v>0.29998709732914713</v>
      </c>
      <c r="E37" s="95">
        <v>0.3157716268487275</v>
      </c>
      <c r="F37" s="95">
        <v>0.24970747353264625</v>
      </c>
      <c r="G37" s="95">
        <v>0.22981077079262854</v>
      </c>
      <c r="H37" s="95">
        <v>0.28158560378579545</v>
      </c>
      <c r="I37" s="95"/>
      <c r="J37" s="95"/>
      <c r="K37" s="95"/>
    </row>
    <row r="38" spans="1:11" hidden="1" x14ac:dyDescent="0.25">
      <c r="A38" s="92" t="s">
        <v>188</v>
      </c>
      <c r="B38" s="95">
        <v>1.435480684200623E-2</v>
      </c>
      <c r="C38" s="95">
        <v>3.5238835321167852E-2</v>
      </c>
      <c r="D38" s="95">
        <v>3.6191090835206566E-2</v>
      </c>
      <c r="E38" s="95">
        <v>3.7922090877557088E-2</v>
      </c>
      <c r="F38" s="95">
        <v>3.9730659736007166E-2</v>
      </c>
      <c r="G38" s="95">
        <v>6.1920120506795427E-2</v>
      </c>
      <c r="H38" s="95">
        <v>0.15375867236904481</v>
      </c>
      <c r="I38" s="95"/>
      <c r="J38" s="95"/>
      <c r="K38" s="95"/>
    </row>
    <row r="39" spans="1:11" hidden="1" x14ac:dyDescent="0.25">
      <c r="A39" s="92" t="s">
        <v>189</v>
      </c>
      <c r="B39" s="95">
        <v>0.24110416217381928</v>
      </c>
      <c r="C39" s="95">
        <v>0.16343660733904636</v>
      </c>
      <c r="D39" s="95">
        <v>0.29963450551790211</v>
      </c>
      <c r="E39" s="95">
        <v>0.29789164277678992</v>
      </c>
      <c r="F39" s="95">
        <v>0.37614575928766508</v>
      </c>
      <c r="G39" s="95">
        <v>0.4585403133358808</v>
      </c>
      <c r="H39" s="95">
        <v>0.47785412056985366</v>
      </c>
      <c r="I39" s="95"/>
      <c r="J39" s="95"/>
      <c r="K39" s="95"/>
    </row>
    <row r="40" spans="1:11" hidden="1" x14ac:dyDescent="0.25">
      <c r="A40" s="92" t="s">
        <v>179</v>
      </c>
      <c r="B40" s="95">
        <v>0.144767422475793</v>
      </c>
      <c r="C40" s="95">
        <v>0.32452841796688264</v>
      </c>
      <c r="D40" s="95">
        <v>0.3564138471412972</v>
      </c>
      <c r="E40" s="95">
        <v>0.40749157420108051</v>
      </c>
      <c r="F40" s="95">
        <v>0.39066774535610671</v>
      </c>
      <c r="G40" s="95">
        <v>0.48583747567930757</v>
      </c>
      <c r="H40" s="95">
        <v>0.49562953068005777</v>
      </c>
      <c r="I40" s="95"/>
      <c r="J40" s="95"/>
      <c r="K40" s="95"/>
    </row>
    <row r="41" spans="1:11" hidden="1" x14ac:dyDescent="0.25">
      <c r="A41" s="92" t="s">
        <v>191</v>
      </c>
      <c r="B41" s="95">
        <v>0.144767422475793</v>
      </c>
      <c r="C41" s="95">
        <v>0.33562724794134763</v>
      </c>
      <c r="D41" s="95">
        <v>0.36836134057748565</v>
      </c>
      <c r="E41" s="95">
        <v>0.42002851541024433</v>
      </c>
      <c r="F41" s="95">
        <v>0.40183009368825362</v>
      </c>
      <c r="G41" s="95">
        <v>0.49866251489854224</v>
      </c>
      <c r="H41" s="95">
        <v>0.50522568453231786</v>
      </c>
      <c r="I41" s="95"/>
      <c r="J41" s="95"/>
      <c r="K41" s="95"/>
    </row>
    <row r="42" spans="1:11" hidden="1" x14ac:dyDescent="0.25">
      <c r="A42" s="92" t="s">
        <v>192</v>
      </c>
      <c r="B42" s="95">
        <v>0.15072059796826656</v>
      </c>
      <c r="C42" s="95">
        <v>0.31611366472429547</v>
      </c>
      <c r="D42" s="95">
        <v>0.34543333598247006</v>
      </c>
      <c r="E42" s="95">
        <v>0.39304910045619684</v>
      </c>
      <c r="F42" s="95">
        <v>0.37863176874278959</v>
      </c>
      <c r="G42" s="95">
        <v>0.46707072046750631</v>
      </c>
      <c r="H42" s="95">
        <v>0.47215638561684237</v>
      </c>
      <c r="I42" s="95"/>
      <c r="J42" s="95"/>
      <c r="K42" s="95"/>
    </row>
    <row r="44" spans="1:11" x14ac:dyDescent="0.25">
      <c r="A44" s="97"/>
    </row>
    <row r="45" spans="1:11" x14ac:dyDescent="0.25">
      <c r="B45" s="97"/>
      <c r="C45" s="97"/>
      <c r="D45" s="97"/>
      <c r="E45" s="97"/>
      <c r="F45" s="97"/>
      <c r="G45" s="97"/>
    </row>
    <row r="46" spans="1:11" x14ac:dyDescent="0.25">
      <c r="B46" s="95"/>
      <c r="C46" s="95"/>
      <c r="D46" s="95"/>
      <c r="E46" s="95"/>
      <c r="F46" s="95"/>
      <c r="G46" s="95"/>
    </row>
    <row r="47" spans="1:11" x14ac:dyDescent="0.25">
      <c r="B47" s="95"/>
      <c r="C47" s="95"/>
      <c r="D47" s="95"/>
      <c r="E47" s="95"/>
      <c r="F47" s="95"/>
      <c r="G47" s="95"/>
    </row>
    <row r="48" spans="1:11" x14ac:dyDescent="0.25">
      <c r="B48" s="95"/>
      <c r="C48" s="95"/>
      <c r="D48" s="95"/>
      <c r="E48" s="95"/>
      <c r="F48" s="95"/>
      <c r="G48" s="95"/>
    </row>
    <row r="49" spans="1:11" x14ac:dyDescent="0.25">
      <c r="B49" s="95"/>
      <c r="C49" s="95"/>
      <c r="D49" s="95"/>
      <c r="E49" s="95"/>
      <c r="F49" s="95"/>
      <c r="G49" s="95"/>
    </row>
    <row r="50" spans="1:11" x14ac:dyDescent="0.25">
      <c r="B50" s="95"/>
      <c r="C50" s="95"/>
      <c r="D50" s="95"/>
      <c r="E50" s="95"/>
      <c r="F50" s="95"/>
      <c r="G50" s="95"/>
    </row>
    <row r="51" spans="1:11" x14ac:dyDescent="0.25">
      <c r="B51" s="95"/>
      <c r="C51" s="95"/>
      <c r="D51" s="95"/>
      <c r="E51" s="95"/>
      <c r="F51" s="95"/>
      <c r="G51" s="95"/>
    </row>
    <row r="52" spans="1:11" x14ac:dyDescent="0.25">
      <c r="B52" s="95"/>
      <c r="C52" s="95"/>
      <c r="D52" s="95"/>
      <c r="E52" s="95"/>
      <c r="F52" s="95"/>
      <c r="G52" s="95"/>
    </row>
    <row r="53" spans="1:11" x14ac:dyDescent="0.25">
      <c r="B53" s="95"/>
      <c r="C53" s="95"/>
      <c r="D53" s="95"/>
      <c r="E53" s="95"/>
      <c r="F53" s="95"/>
      <c r="G53" s="95"/>
      <c r="H53" s="95"/>
      <c r="I53" s="95"/>
      <c r="J53" s="95"/>
      <c r="K53" s="95"/>
    </row>
    <row r="54" spans="1:11" x14ac:dyDescent="0.25">
      <c r="B54" s="95"/>
      <c r="C54" s="95"/>
      <c r="D54" s="95"/>
      <c r="E54" s="95"/>
      <c r="F54" s="95"/>
      <c r="G54" s="95"/>
      <c r="H54" s="95"/>
      <c r="I54" s="95"/>
      <c r="J54" s="95"/>
      <c r="K54" s="95"/>
    </row>
    <row r="55" spans="1:11" x14ac:dyDescent="0.25">
      <c r="B55" s="95"/>
      <c r="C55" s="95"/>
      <c r="D55" s="95"/>
      <c r="E55" s="95"/>
      <c r="F55" s="95"/>
      <c r="G55" s="95"/>
      <c r="H55" s="95"/>
      <c r="I55" s="95"/>
      <c r="J55" s="95"/>
      <c r="K55" s="95"/>
    </row>
    <row r="57" spans="1:11" x14ac:dyDescent="0.25">
      <c r="A57" s="97"/>
    </row>
    <row r="58" spans="1:11" x14ac:dyDescent="0.25">
      <c r="B58" s="97"/>
      <c r="C58" s="97"/>
      <c r="D58" s="97"/>
      <c r="E58" s="97"/>
      <c r="F58" s="97"/>
      <c r="G58" s="97"/>
      <c r="H58" s="97"/>
      <c r="I58" s="97"/>
      <c r="J58" s="97"/>
      <c r="K58" s="97"/>
    </row>
    <row r="59" spans="1:11" x14ac:dyDescent="0.25">
      <c r="B59" s="95"/>
      <c r="C59" s="95"/>
      <c r="D59" s="95"/>
      <c r="E59" s="95"/>
      <c r="F59" s="95"/>
      <c r="G59" s="95"/>
      <c r="H59" s="95"/>
      <c r="I59" s="95"/>
      <c r="J59" s="95"/>
      <c r="K59" s="95"/>
    </row>
    <row r="60" spans="1:11" x14ac:dyDescent="0.25">
      <c r="B60" s="95"/>
      <c r="C60" s="95"/>
      <c r="D60" s="95"/>
      <c r="E60" s="95"/>
      <c r="F60" s="95"/>
      <c r="G60" s="95"/>
      <c r="H60" s="95"/>
      <c r="I60" s="95"/>
      <c r="J60" s="95"/>
      <c r="K60" s="95"/>
    </row>
    <row r="61" spans="1:11" x14ac:dyDescent="0.25">
      <c r="B61" s="95"/>
      <c r="C61" s="95"/>
      <c r="D61" s="95"/>
      <c r="E61" s="95"/>
      <c r="F61" s="95"/>
      <c r="G61" s="95"/>
      <c r="H61" s="95"/>
      <c r="I61" s="95"/>
      <c r="J61" s="95"/>
      <c r="K61" s="95"/>
    </row>
    <row r="62" spans="1:11" x14ac:dyDescent="0.25">
      <c r="B62" s="95"/>
      <c r="C62" s="95"/>
      <c r="D62" s="95"/>
      <c r="E62" s="95"/>
      <c r="F62" s="95"/>
      <c r="G62" s="95"/>
      <c r="H62" s="95"/>
      <c r="I62" s="95"/>
      <c r="J62" s="95"/>
      <c r="K62" s="95"/>
    </row>
    <row r="63" spans="1:11" x14ac:dyDescent="0.25">
      <c r="B63" s="95"/>
      <c r="C63" s="95"/>
      <c r="D63" s="95"/>
      <c r="E63" s="95"/>
      <c r="F63" s="95"/>
      <c r="G63" s="95"/>
      <c r="H63" s="95"/>
      <c r="I63" s="95"/>
      <c r="J63" s="95"/>
      <c r="K63" s="95"/>
    </row>
    <row r="64" spans="1:11" x14ac:dyDescent="0.25">
      <c r="B64" s="95"/>
      <c r="C64" s="95"/>
      <c r="D64" s="95"/>
      <c r="E64" s="95"/>
      <c r="F64" s="95"/>
      <c r="G64" s="95"/>
      <c r="H64" s="95"/>
      <c r="I64" s="95"/>
      <c r="J64" s="95"/>
      <c r="K64" s="95"/>
    </row>
    <row r="65" spans="2:11" x14ac:dyDescent="0.25">
      <c r="B65" s="95"/>
      <c r="C65" s="95"/>
      <c r="D65" s="95"/>
      <c r="E65" s="95"/>
      <c r="F65" s="95"/>
      <c r="G65" s="95"/>
      <c r="H65" s="95"/>
      <c r="I65" s="95"/>
      <c r="J65" s="95"/>
      <c r="K65" s="95"/>
    </row>
    <row r="66" spans="2:11" x14ac:dyDescent="0.25">
      <c r="B66" s="95"/>
      <c r="C66" s="95"/>
      <c r="D66" s="95"/>
      <c r="E66" s="95"/>
      <c r="F66" s="95"/>
      <c r="G66" s="95"/>
      <c r="H66" s="95"/>
      <c r="I66" s="95"/>
      <c r="J66" s="95"/>
      <c r="K66" s="95"/>
    </row>
    <row r="67" spans="2:11" x14ac:dyDescent="0.25">
      <c r="B67" s="95"/>
      <c r="C67" s="95"/>
      <c r="D67" s="95"/>
      <c r="E67" s="95"/>
      <c r="F67" s="95"/>
      <c r="G67" s="95"/>
      <c r="H67" s="95"/>
      <c r="I67" s="95"/>
      <c r="J67" s="95"/>
      <c r="K67" s="95"/>
    </row>
    <row r="68" spans="2:11" x14ac:dyDescent="0.25">
      <c r="B68" s="95"/>
      <c r="C68" s="95"/>
      <c r="D68" s="95"/>
      <c r="E68" s="95"/>
      <c r="F68" s="95"/>
      <c r="G68" s="95"/>
      <c r="H68" s="95"/>
      <c r="I68" s="95"/>
      <c r="J68" s="95"/>
      <c r="K68" s="95"/>
    </row>
  </sheetData>
  <sheetProtection algorithmName="SHA-512" hashValue="z/F9fptl1myK+ZeCUn9coVbejUku4uvG8drgMdu3de+GTld5vRww5VYPf6/VKUGyS+LB14Byf5SC2JQ+w3v3rA==" saltValue="H/vhP8kqBYDQDWHaEiBUqQ==" spinCount="100000" sheet="1" scenarios="1"/>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6:O49"/>
  <sheetViews>
    <sheetView showGridLines="0" showRowColHeaders="0" zoomScale="80" zoomScaleNormal="80" workbookViewId="0"/>
  </sheetViews>
  <sheetFormatPr defaultRowHeight="15.75" x14ac:dyDescent="0.25"/>
  <cols>
    <col min="1" max="1" width="9" style="92"/>
    <col min="2" max="2" width="4.875" style="92" customWidth="1"/>
    <col min="3" max="3" width="5.875" style="92" bestFit="1" customWidth="1"/>
    <col min="4" max="4" width="5.75" style="92" bestFit="1" customWidth="1"/>
    <col min="5" max="16384" width="9" style="92"/>
  </cols>
  <sheetData>
    <row r="26" spans="1:15" ht="15.75" customHeight="1" x14ac:dyDescent="0.25">
      <c r="A26" s="92" t="s">
        <v>338</v>
      </c>
    </row>
    <row r="27" spans="1:15" x14ac:dyDescent="0.25">
      <c r="A27" s="92" t="s">
        <v>331</v>
      </c>
    </row>
    <row r="31" spans="1:15" hidden="1" x14ac:dyDescent="0.25">
      <c r="A31" s="92" t="s">
        <v>174</v>
      </c>
      <c r="B31" s="92" t="s">
        <v>209</v>
      </c>
      <c r="C31" s="92" t="s">
        <v>210</v>
      </c>
      <c r="D31" s="92" t="s">
        <v>211</v>
      </c>
      <c r="E31" s="121" t="s">
        <v>212</v>
      </c>
      <c r="F31" s="121" t="s">
        <v>213</v>
      </c>
      <c r="I31" s="124" t="s">
        <v>304</v>
      </c>
      <c r="J31" s="124" t="s">
        <v>306</v>
      </c>
      <c r="K31" s="124" t="s">
        <v>305</v>
      </c>
      <c r="L31" s="124" t="s">
        <v>209</v>
      </c>
      <c r="M31" s="110" t="s">
        <v>332</v>
      </c>
      <c r="N31" s="124" t="s">
        <v>308</v>
      </c>
      <c r="O31" s="124" t="s">
        <v>307</v>
      </c>
    </row>
    <row r="32" spans="1:15" hidden="1" x14ac:dyDescent="0.25">
      <c r="A32" s="92" t="str">
        <f t="shared" ref="A32:A49" si="0">H32</f>
        <v>South Africa</v>
      </c>
      <c r="B32" s="120">
        <v>0.98</v>
      </c>
      <c r="C32" s="122">
        <v>0.88</v>
      </c>
      <c r="D32" s="122">
        <v>1</v>
      </c>
      <c r="E32" s="123">
        <f t="shared" ref="E32:E49" si="1">B32-C32</f>
        <v>9.9999999999999978E-2</v>
      </c>
      <c r="F32" s="123">
        <f t="shared" ref="F32:F49" si="2">D32-B32</f>
        <v>2.0000000000000018E-2</v>
      </c>
      <c r="H32" s="92" t="s">
        <v>28</v>
      </c>
      <c r="I32" s="120">
        <f t="shared" ref="I32:I49" si="3">L32/M32</f>
        <v>1.1906007092452628</v>
      </c>
      <c r="J32" s="120">
        <f t="shared" ref="J32:J49" si="4">L32/O32</f>
        <v>1.0999040338859658</v>
      </c>
      <c r="K32" s="120">
        <f t="shared" ref="K32:K49" si="5">L32/N32</f>
        <v>1.2983650102648014</v>
      </c>
      <c r="L32" s="92">
        <v>299142</v>
      </c>
      <c r="M32" s="92">
        <v>251253</v>
      </c>
      <c r="N32" s="92">
        <v>230399</v>
      </c>
      <c r="O32" s="92">
        <v>271971</v>
      </c>
    </row>
    <row r="33" spans="1:15" hidden="1" x14ac:dyDescent="0.25">
      <c r="A33" s="92" t="str">
        <f t="shared" si="0"/>
        <v>Lesotho</v>
      </c>
      <c r="B33" s="120">
        <f t="shared" ref="B33:B49" si="6">I33</f>
        <v>0.92765217391304344</v>
      </c>
      <c r="C33" s="122">
        <v>0.84</v>
      </c>
      <c r="D33" s="122">
        <v>1</v>
      </c>
      <c r="E33" s="123">
        <f t="shared" si="1"/>
        <v>8.7652173913043474E-2</v>
      </c>
      <c r="F33" s="123">
        <f t="shared" si="2"/>
        <v>7.2347826086956557E-2</v>
      </c>
      <c r="H33" s="92" t="s">
        <v>21</v>
      </c>
      <c r="I33" s="120">
        <f t="shared" si="3"/>
        <v>0.92765217391304344</v>
      </c>
      <c r="J33" s="120">
        <f t="shared" si="4"/>
        <v>0.84828244274809161</v>
      </c>
      <c r="K33" s="120">
        <f t="shared" si="5"/>
        <v>1.0229168664301467</v>
      </c>
      <c r="L33" s="92">
        <v>10668</v>
      </c>
      <c r="M33" s="92">
        <v>11500</v>
      </c>
      <c r="N33" s="92">
        <v>10429</v>
      </c>
      <c r="O33" s="92">
        <v>12576</v>
      </c>
    </row>
    <row r="34" spans="1:15" hidden="1" x14ac:dyDescent="0.25">
      <c r="A34" s="92" t="str">
        <f t="shared" si="0"/>
        <v>Swaziland</v>
      </c>
      <c r="B34" s="120">
        <f t="shared" si="6"/>
        <v>0.80992313067784771</v>
      </c>
      <c r="C34" s="122">
        <f t="shared" ref="C34:C49" si="7">J34</f>
        <v>0.75284183176355957</v>
      </c>
      <c r="D34" s="122">
        <v>0.87</v>
      </c>
      <c r="E34" s="123">
        <f t="shared" si="1"/>
        <v>5.7081298914288148E-2</v>
      </c>
      <c r="F34" s="123">
        <f t="shared" si="2"/>
        <v>6.0076869322152282E-2</v>
      </c>
      <c r="H34" s="92" t="s">
        <v>30</v>
      </c>
      <c r="I34" s="120">
        <f t="shared" si="3"/>
        <v>0.80992313067784771</v>
      </c>
      <c r="J34" s="120">
        <f t="shared" si="4"/>
        <v>0.75284183176355957</v>
      </c>
      <c r="K34" s="120">
        <f t="shared" si="5"/>
        <v>0.87819662814927069</v>
      </c>
      <c r="L34" s="92">
        <v>9272</v>
      </c>
      <c r="M34" s="92">
        <v>11448</v>
      </c>
      <c r="N34" s="92">
        <v>10558</v>
      </c>
      <c r="O34" s="92">
        <v>12316</v>
      </c>
    </row>
    <row r="35" spans="1:15" hidden="1" x14ac:dyDescent="0.25">
      <c r="A35" s="92" t="str">
        <f t="shared" si="0"/>
        <v>Rwanda</v>
      </c>
      <c r="B35" s="120">
        <f t="shared" si="6"/>
        <v>0.76285353289921276</v>
      </c>
      <c r="C35" s="122">
        <v>0.68</v>
      </c>
      <c r="D35" s="122">
        <v>0.83</v>
      </c>
      <c r="E35" s="123">
        <f t="shared" si="1"/>
        <v>8.2853532899212712E-2</v>
      </c>
      <c r="F35" s="123">
        <f t="shared" si="2"/>
        <v>6.7146467100787199E-2</v>
      </c>
      <c r="H35" s="92" t="s">
        <v>26</v>
      </c>
      <c r="I35" s="120">
        <f t="shared" si="3"/>
        <v>0.76285353289921276</v>
      </c>
      <c r="J35" s="120">
        <f t="shared" si="4"/>
        <v>0.69799911071587373</v>
      </c>
      <c r="K35" s="120">
        <f t="shared" si="5"/>
        <v>0.84982676483326114</v>
      </c>
      <c r="L35" s="92">
        <v>7849</v>
      </c>
      <c r="M35" s="92">
        <v>10289</v>
      </c>
      <c r="N35" s="92">
        <v>9236</v>
      </c>
      <c r="O35" s="92">
        <v>11245</v>
      </c>
    </row>
    <row r="36" spans="1:15" hidden="1" x14ac:dyDescent="0.25">
      <c r="A36" s="92" t="str">
        <f t="shared" si="0"/>
        <v>Zimbabwe</v>
      </c>
      <c r="B36" s="120">
        <f t="shared" si="6"/>
        <v>0.54236940134338429</v>
      </c>
      <c r="C36" s="122">
        <v>0.49</v>
      </c>
      <c r="D36" s="122">
        <v>0.59</v>
      </c>
      <c r="E36" s="123">
        <f t="shared" si="1"/>
        <v>5.2369401343384303E-2</v>
      </c>
      <c r="F36" s="123">
        <f t="shared" si="2"/>
        <v>4.7630598656615675E-2</v>
      </c>
      <c r="H36" s="92" t="s">
        <v>173</v>
      </c>
      <c r="I36" s="120">
        <f t="shared" si="3"/>
        <v>0.54236940134338429</v>
      </c>
      <c r="J36" s="120">
        <f t="shared" si="4"/>
        <v>0.49530041244359907</v>
      </c>
      <c r="K36" s="120">
        <f t="shared" si="5"/>
        <v>0.59561506552438126</v>
      </c>
      <c r="L36" s="92">
        <v>36982</v>
      </c>
      <c r="M36" s="92">
        <v>68186</v>
      </c>
      <c r="N36" s="92">
        <v>62090.4375</v>
      </c>
      <c r="O36" s="92">
        <v>74665.796900000001</v>
      </c>
    </row>
    <row r="37" spans="1:15" hidden="1" x14ac:dyDescent="0.25">
      <c r="A37" s="92" t="str">
        <f t="shared" si="0"/>
        <v>Mozambique</v>
      </c>
      <c r="B37" s="120">
        <f t="shared" si="6"/>
        <v>0.46831246794202019</v>
      </c>
      <c r="C37" s="122">
        <v>0.36</v>
      </c>
      <c r="D37" s="122">
        <v>0.59</v>
      </c>
      <c r="E37" s="123">
        <f t="shared" si="1"/>
        <v>0.10831246794202021</v>
      </c>
      <c r="F37" s="123">
        <f t="shared" si="2"/>
        <v>0.12168753205797977</v>
      </c>
      <c r="H37" s="92" t="s">
        <v>24</v>
      </c>
      <c r="I37" s="120">
        <f t="shared" si="3"/>
        <v>0.46831246794202019</v>
      </c>
      <c r="J37" s="120">
        <f t="shared" si="4"/>
        <v>0.36980232982758376</v>
      </c>
      <c r="K37" s="120">
        <f t="shared" si="5"/>
        <v>0.60348155058745201</v>
      </c>
      <c r="L37" s="92">
        <v>49303</v>
      </c>
      <c r="M37" s="92">
        <v>105278</v>
      </c>
      <c r="N37" s="92">
        <v>81697.609400000001</v>
      </c>
      <c r="O37" s="92">
        <v>133322.57810000001</v>
      </c>
    </row>
    <row r="38" spans="1:15" hidden="1" x14ac:dyDescent="0.25">
      <c r="A38" s="92" t="str">
        <f t="shared" si="0"/>
        <v>Botswana</v>
      </c>
      <c r="B38" s="120">
        <f t="shared" si="6"/>
        <v>0.45327138985675569</v>
      </c>
      <c r="C38" s="122">
        <f t="shared" si="7"/>
        <v>0.42316032962266881</v>
      </c>
      <c r="D38" s="122">
        <f t="shared" ref="D38:D49" si="8">K38</f>
        <v>0.48508452104739808</v>
      </c>
      <c r="E38" s="123">
        <f t="shared" si="1"/>
        <v>3.0111060234086884E-2</v>
      </c>
      <c r="F38" s="123">
        <f t="shared" si="2"/>
        <v>3.1813131190642385E-2</v>
      </c>
      <c r="H38" s="92" t="s">
        <v>16</v>
      </c>
      <c r="I38" s="120">
        <f t="shared" si="3"/>
        <v>0.45327138985675569</v>
      </c>
      <c r="J38" s="120">
        <f t="shared" si="4"/>
        <v>0.42316032962266881</v>
      </c>
      <c r="K38" s="120">
        <f t="shared" si="5"/>
        <v>0.48508452104739808</v>
      </c>
      <c r="L38" s="92">
        <v>5854</v>
      </c>
      <c r="M38" s="92">
        <v>12915</v>
      </c>
      <c r="N38" s="92">
        <v>12068</v>
      </c>
      <c r="O38" s="92">
        <v>13834</v>
      </c>
    </row>
    <row r="39" spans="1:15" hidden="1" x14ac:dyDescent="0.25">
      <c r="A39" s="92" t="str">
        <f t="shared" si="0"/>
        <v>Kenya</v>
      </c>
      <c r="B39" s="120">
        <f t="shared" si="6"/>
        <v>0.43659898860291341</v>
      </c>
      <c r="C39" s="122">
        <v>0.37</v>
      </c>
      <c r="D39" s="122">
        <v>0.51</v>
      </c>
      <c r="E39" s="123">
        <f t="shared" si="1"/>
        <v>6.6598988602913411E-2</v>
      </c>
      <c r="F39" s="123">
        <f t="shared" si="2"/>
        <v>7.3401011397086602E-2</v>
      </c>
      <c r="H39" s="92" t="s">
        <v>20</v>
      </c>
      <c r="I39" s="120">
        <f t="shared" si="3"/>
        <v>0.43659898860291341</v>
      </c>
      <c r="J39" s="120">
        <f t="shared" si="4"/>
        <v>0.37570649602853484</v>
      </c>
      <c r="K39" s="120">
        <f t="shared" si="5"/>
        <v>0.51594153346439864</v>
      </c>
      <c r="L39" s="92">
        <v>34707</v>
      </c>
      <c r="M39" s="92">
        <v>79494</v>
      </c>
      <c r="N39" s="92">
        <v>67269.25</v>
      </c>
      <c r="O39" s="92">
        <v>92377.960900000005</v>
      </c>
    </row>
    <row r="40" spans="1:15" hidden="1" x14ac:dyDescent="0.25">
      <c r="A40" s="92" t="str">
        <f t="shared" si="0"/>
        <v>United Republic of Tanzania</v>
      </c>
      <c r="B40" s="120">
        <f t="shared" si="6"/>
        <v>0.42159374053978532</v>
      </c>
      <c r="C40" s="122">
        <f t="shared" si="7"/>
        <v>0.37803553903656217</v>
      </c>
      <c r="D40" s="122">
        <f t="shared" si="8"/>
        <v>0.47223997391587869</v>
      </c>
      <c r="E40" s="123">
        <f t="shared" si="1"/>
        <v>4.3558201503223148E-2</v>
      </c>
      <c r="F40" s="123">
        <f t="shared" si="2"/>
        <v>5.0646233376093364E-2</v>
      </c>
      <c r="H40" s="92" t="s">
        <v>32</v>
      </c>
      <c r="I40" s="120">
        <f t="shared" si="3"/>
        <v>0.42159374053978532</v>
      </c>
      <c r="J40" s="120">
        <f t="shared" si="4"/>
        <v>0.37803553903656217</v>
      </c>
      <c r="K40" s="120">
        <f t="shared" si="5"/>
        <v>0.47223997391587869</v>
      </c>
      <c r="L40" s="92">
        <v>36209</v>
      </c>
      <c r="M40" s="92">
        <v>85886</v>
      </c>
      <c r="N40" s="92">
        <v>76675</v>
      </c>
      <c r="O40" s="92">
        <v>95782</v>
      </c>
    </row>
    <row r="41" spans="1:15" hidden="1" x14ac:dyDescent="0.25">
      <c r="A41" s="92" t="str">
        <f t="shared" si="0"/>
        <v>Zambia</v>
      </c>
      <c r="B41" s="120">
        <f t="shared" si="6"/>
        <v>0.36596765266588771</v>
      </c>
      <c r="C41" s="122">
        <f t="shared" si="7"/>
        <v>0.33962630263323101</v>
      </c>
      <c r="D41" s="122">
        <f t="shared" si="8"/>
        <v>0.3949953537767158</v>
      </c>
      <c r="E41" s="123">
        <f t="shared" si="1"/>
        <v>2.6341350032656696E-2</v>
      </c>
      <c r="F41" s="123">
        <f t="shared" si="2"/>
        <v>2.9027701110828086E-2</v>
      </c>
      <c r="H41" s="92" t="s">
        <v>80</v>
      </c>
      <c r="I41" s="120">
        <f t="shared" si="3"/>
        <v>0.36596765266588771</v>
      </c>
      <c r="J41" s="120">
        <f t="shared" si="4"/>
        <v>0.33962630263323101</v>
      </c>
      <c r="K41" s="120">
        <f t="shared" si="5"/>
        <v>0.3949953537767158</v>
      </c>
      <c r="L41" s="92">
        <v>29755</v>
      </c>
      <c r="M41" s="92">
        <v>81305</v>
      </c>
      <c r="N41" s="92">
        <v>75330</v>
      </c>
      <c r="O41" s="92">
        <v>87611</v>
      </c>
    </row>
    <row r="42" spans="1:15" hidden="1" x14ac:dyDescent="0.25">
      <c r="A42" s="92" t="str">
        <f t="shared" si="0"/>
        <v>Eritrea</v>
      </c>
      <c r="B42" s="120">
        <f t="shared" si="6"/>
        <v>0.33632286995515698</v>
      </c>
      <c r="C42" s="122">
        <f t="shared" si="7"/>
        <v>0.25684931506849318</v>
      </c>
      <c r="D42" s="122">
        <v>0.44</v>
      </c>
      <c r="E42" s="123">
        <f t="shared" si="1"/>
        <v>7.94735548866638E-2</v>
      </c>
      <c r="F42" s="123">
        <f t="shared" si="2"/>
        <v>0.10367713004484302</v>
      </c>
      <c r="H42" s="92" t="s">
        <v>18</v>
      </c>
      <c r="I42" s="120">
        <f t="shared" si="3"/>
        <v>0.33632286995515698</v>
      </c>
      <c r="J42" s="120">
        <f t="shared" si="4"/>
        <v>0.25684931506849318</v>
      </c>
      <c r="K42" s="120">
        <f t="shared" si="5"/>
        <v>0.43352601156069365</v>
      </c>
      <c r="L42" s="92">
        <v>225</v>
      </c>
      <c r="M42" s="92">
        <v>669</v>
      </c>
      <c r="N42" s="92">
        <v>519</v>
      </c>
      <c r="O42" s="92">
        <v>876</v>
      </c>
    </row>
    <row r="43" spans="1:15" hidden="1" x14ac:dyDescent="0.25">
      <c r="A43" s="92" t="str">
        <f t="shared" si="0"/>
        <v>Uganda</v>
      </c>
      <c r="B43" s="120">
        <f t="shared" si="6"/>
        <v>0.33124612779315188</v>
      </c>
      <c r="C43" s="122">
        <f t="shared" si="7"/>
        <v>0.3004795803671787</v>
      </c>
      <c r="D43" s="122">
        <f t="shared" si="8"/>
        <v>0.36554326918694219</v>
      </c>
      <c r="E43" s="123">
        <f t="shared" si="1"/>
        <v>3.0766547425973179E-2</v>
      </c>
      <c r="F43" s="123">
        <f t="shared" si="2"/>
        <v>3.4297141393790309E-2</v>
      </c>
      <c r="H43" s="92" t="s">
        <v>31</v>
      </c>
      <c r="I43" s="120">
        <f t="shared" si="3"/>
        <v>0.33124612779315188</v>
      </c>
      <c r="J43" s="120">
        <f t="shared" si="4"/>
        <v>0.3004795803671787</v>
      </c>
      <c r="K43" s="120">
        <f t="shared" si="5"/>
        <v>0.36554326918694219</v>
      </c>
      <c r="L43" s="92">
        <v>40099</v>
      </c>
      <c r="M43" s="92">
        <v>121055</v>
      </c>
      <c r="N43" s="92">
        <v>109697</v>
      </c>
      <c r="O43" s="92">
        <v>133450</v>
      </c>
    </row>
    <row r="44" spans="1:15" hidden="1" x14ac:dyDescent="0.25">
      <c r="A44" s="92" t="str">
        <f t="shared" si="0"/>
        <v>Malawi</v>
      </c>
      <c r="B44" s="120">
        <f t="shared" si="6"/>
        <v>0.19846039325332704</v>
      </c>
      <c r="C44" s="122">
        <f t="shared" si="7"/>
        <v>0.17911743982171827</v>
      </c>
      <c r="D44" s="122">
        <f t="shared" si="8"/>
        <v>0.21852821814837767</v>
      </c>
      <c r="E44" s="123">
        <f t="shared" si="1"/>
        <v>1.9342953431608773E-2</v>
      </c>
      <c r="F44" s="123">
        <f t="shared" si="2"/>
        <v>2.0067824895050629E-2</v>
      </c>
      <c r="H44" s="92" t="s">
        <v>23</v>
      </c>
      <c r="I44" s="120">
        <f t="shared" si="3"/>
        <v>0.19846039325332704</v>
      </c>
      <c r="J44" s="120">
        <f t="shared" si="4"/>
        <v>0.17911743982171827</v>
      </c>
      <c r="K44" s="120">
        <f t="shared" si="5"/>
        <v>0.21852821814837767</v>
      </c>
      <c r="L44" s="92">
        <v>10931</v>
      </c>
      <c r="M44" s="92">
        <v>55079</v>
      </c>
      <c r="N44" s="92">
        <v>50021</v>
      </c>
      <c r="O44" s="92">
        <v>61027</v>
      </c>
    </row>
    <row r="45" spans="1:15" hidden="1" x14ac:dyDescent="0.25">
      <c r="A45" s="92" t="str">
        <f t="shared" si="0"/>
        <v>Angola</v>
      </c>
      <c r="B45" s="120">
        <f t="shared" si="6"/>
        <v>0.13127468927642355</v>
      </c>
      <c r="C45" s="122">
        <f t="shared" si="7"/>
        <v>9.3626524652121623E-2</v>
      </c>
      <c r="D45" s="122">
        <f t="shared" si="8"/>
        <v>0.18369960900633681</v>
      </c>
      <c r="E45" s="123">
        <f t="shared" si="1"/>
        <v>3.7648164624301927E-2</v>
      </c>
      <c r="F45" s="123">
        <f t="shared" si="2"/>
        <v>5.2424919729913255E-2</v>
      </c>
      <c r="H45" s="92" t="s">
        <v>15</v>
      </c>
      <c r="I45" s="120">
        <f t="shared" si="3"/>
        <v>0.13127468927642355</v>
      </c>
      <c r="J45" s="120">
        <f t="shared" si="4"/>
        <v>9.3626524652121623E-2</v>
      </c>
      <c r="K45" s="120">
        <f t="shared" si="5"/>
        <v>0.18369960900633681</v>
      </c>
      <c r="L45" s="92">
        <v>2725</v>
      </c>
      <c r="M45" s="92">
        <v>20758</v>
      </c>
      <c r="N45" s="92">
        <v>14834</v>
      </c>
      <c r="O45" s="92">
        <v>29105</v>
      </c>
    </row>
    <row r="46" spans="1:15" hidden="1" x14ac:dyDescent="0.25">
      <c r="A46" s="92" t="str">
        <f t="shared" si="0"/>
        <v>Burundi</v>
      </c>
      <c r="B46" s="120">
        <f t="shared" si="6"/>
        <v>2.0183486238532111E-2</v>
      </c>
      <c r="C46" s="122">
        <f t="shared" si="7"/>
        <v>1.6745956232159846E-2</v>
      </c>
      <c r="D46" s="122">
        <f t="shared" si="8"/>
        <v>2.6985587243176939E-2</v>
      </c>
      <c r="E46" s="123">
        <f t="shared" si="1"/>
        <v>3.437530006372265E-3</v>
      </c>
      <c r="F46" s="123">
        <f t="shared" si="2"/>
        <v>6.8021010046448276E-3</v>
      </c>
      <c r="H46" s="92" t="s">
        <v>17</v>
      </c>
      <c r="I46" s="120">
        <f t="shared" si="3"/>
        <v>2.0183486238532111E-2</v>
      </c>
      <c r="J46" s="120">
        <f t="shared" si="4"/>
        <v>1.6745956232159846E-2</v>
      </c>
      <c r="K46" s="120">
        <f t="shared" si="5"/>
        <v>2.6985587243176939E-2</v>
      </c>
      <c r="L46" s="92">
        <v>88</v>
      </c>
      <c r="M46" s="92">
        <v>4360</v>
      </c>
      <c r="N46" s="92">
        <v>3261</v>
      </c>
      <c r="O46" s="92">
        <v>5255</v>
      </c>
    </row>
    <row r="47" spans="1:15" hidden="1" x14ac:dyDescent="0.25">
      <c r="A47" s="92" t="str">
        <f t="shared" si="0"/>
        <v>South Sudan</v>
      </c>
      <c r="B47" s="120">
        <f t="shared" si="6"/>
        <v>1.1845584346906399E-2</v>
      </c>
      <c r="C47" s="122">
        <f t="shared" si="7"/>
        <v>8.4912812736921903E-3</v>
      </c>
      <c r="D47" s="122">
        <f t="shared" si="8"/>
        <v>1.8487949818421921E-2</v>
      </c>
      <c r="E47" s="123">
        <f t="shared" si="1"/>
        <v>3.3543030732142085E-3</v>
      </c>
      <c r="F47" s="123">
        <f t="shared" si="2"/>
        <v>6.6423654715155218E-3</v>
      </c>
      <c r="H47" s="92" t="s">
        <v>29</v>
      </c>
      <c r="I47" s="120">
        <f t="shared" si="3"/>
        <v>1.1845584346906399E-2</v>
      </c>
      <c r="J47" s="120">
        <f t="shared" si="4"/>
        <v>8.4912812736921903E-3</v>
      </c>
      <c r="K47" s="120">
        <f t="shared" si="5"/>
        <v>1.8487949818421921E-2</v>
      </c>
      <c r="L47" s="92">
        <v>112</v>
      </c>
      <c r="M47" s="92">
        <v>9455</v>
      </c>
      <c r="N47" s="92">
        <v>6058</v>
      </c>
      <c r="O47" s="92">
        <v>13190</v>
      </c>
    </row>
    <row r="48" spans="1:15" hidden="1" x14ac:dyDescent="0.25">
      <c r="A48" s="92" t="str">
        <f t="shared" si="0"/>
        <v>Madagascar</v>
      </c>
      <c r="B48" s="120">
        <f t="shared" si="6"/>
        <v>0</v>
      </c>
      <c r="C48" s="122">
        <f t="shared" si="7"/>
        <v>0</v>
      </c>
      <c r="D48" s="122">
        <f t="shared" si="8"/>
        <v>0</v>
      </c>
      <c r="E48" s="123">
        <f t="shared" si="1"/>
        <v>0</v>
      </c>
      <c r="F48" s="123">
        <f t="shared" si="2"/>
        <v>0</v>
      </c>
      <c r="H48" s="92" t="s">
        <v>22</v>
      </c>
      <c r="I48" s="120">
        <f t="shared" si="3"/>
        <v>0</v>
      </c>
      <c r="J48" s="120">
        <f t="shared" si="4"/>
        <v>0</v>
      </c>
      <c r="K48" s="120">
        <f t="shared" si="5"/>
        <v>0</v>
      </c>
      <c r="L48" s="92">
        <v>0</v>
      </c>
      <c r="M48" s="92">
        <v>1813</v>
      </c>
      <c r="N48" s="92">
        <v>1459</v>
      </c>
      <c r="O48" s="92">
        <v>2214</v>
      </c>
    </row>
    <row r="49" spans="1:15" hidden="1" x14ac:dyDescent="0.25">
      <c r="A49" s="92" t="str">
        <f t="shared" si="0"/>
        <v>Somalia</v>
      </c>
      <c r="B49" s="120">
        <f t="shared" si="6"/>
        <v>0</v>
      </c>
      <c r="C49" s="122">
        <f t="shared" si="7"/>
        <v>0</v>
      </c>
      <c r="D49" s="122">
        <f t="shared" si="8"/>
        <v>0</v>
      </c>
      <c r="E49" s="123">
        <f t="shared" si="1"/>
        <v>0</v>
      </c>
      <c r="F49" s="123">
        <f t="shared" si="2"/>
        <v>0</v>
      </c>
      <c r="H49" s="92" t="s">
        <v>27</v>
      </c>
      <c r="I49" s="120">
        <f t="shared" si="3"/>
        <v>0</v>
      </c>
      <c r="J49" s="120">
        <f t="shared" si="4"/>
        <v>0</v>
      </c>
      <c r="K49" s="120">
        <f t="shared" si="5"/>
        <v>0</v>
      </c>
      <c r="L49" s="92">
        <v>0</v>
      </c>
      <c r="M49" s="92">
        <v>1767</v>
      </c>
      <c r="N49" s="92">
        <v>1233</v>
      </c>
      <c r="O49" s="92">
        <v>2433</v>
      </c>
    </row>
  </sheetData>
  <sheetProtection algorithmName="SHA-512" hashValue="8U+F0RK57bZweEPpmbzkNkDnaLmsP9HUImU6GuDX67hZvROjBjz4yLaBqr/KmboJwChyPEDZ6V4o/VCpPdDC/Q==" saltValue="wfiMEaqg7DAXajJLLkWwhg==" spinCount="100000" sheet="1" scenarios="1"/>
  <sortState ref="H32:O49">
    <sortCondition descending="1" ref="I32:I49"/>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80" zoomScaleNormal="80" workbookViewId="0"/>
  </sheetViews>
  <sheetFormatPr defaultRowHeight="15.75" x14ac:dyDescent="0.25"/>
  <cols>
    <col min="1" max="1" width="5.75" style="27" customWidth="1"/>
    <col min="2" max="2" width="13.25" style="27" bestFit="1" customWidth="1"/>
    <col min="3" max="3" width="8.5" style="51" bestFit="1" customWidth="1"/>
    <col min="4" max="4" width="13" style="51" bestFit="1" customWidth="1"/>
    <col min="5" max="5" width="7.75" style="51" bestFit="1" customWidth="1"/>
    <col min="6" max="6" width="8.75" style="51" bestFit="1" customWidth="1"/>
    <col min="7" max="7" width="10" style="51" bestFit="1" customWidth="1"/>
    <col min="8" max="8" width="10.875" style="51" bestFit="1" customWidth="1"/>
    <col min="9" max="9" width="16.875" style="51" bestFit="1" customWidth="1"/>
    <col min="10" max="10" width="17.125" style="51" bestFit="1" customWidth="1"/>
    <col min="11" max="11" width="18.25" style="51" bestFit="1" customWidth="1"/>
    <col min="12" max="12" width="21.75" style="51" bestFit="1" customWidth="1"/>
    <col min="13" max="15" width="16.875" style="51" bestFit="1" customWidth="1"/>
    <col min="16" max="16" width="18.875" style="51" bestFit="1" customWidth="1"/>
    <col min="17" max="17" width="22.875" style="51" bestFit="1" customWidth="1"/>
    <col min="18" max="18" width="23" style="51" bestFit="1" customWidth="1"/>
    <col min="19" max="19" width="15.875" style="27" bestFit="1" customWidth="1"/>
    <col min="20" max="16384" width="9" style="27"/>
  </cols>
  <sheetData>
    <row r="1" ht="15.75" customHeight="1" x14ac:dyDescent="0.25"/>
    <row r="32" spans="1:11" ht="15.75" customHeight="1" x14ac:dyDescent="0.25">
      <c r="A32" s="52" t="s">
        <v>341</v>
      </c>
      <c r="B32" s="53"/>
      <c r="C32" s="53"/>
      <c r="D32" s="53"/>
      <c r="E32" s="53"/>
      <c r="F32" s="53"/>
      <c r="G32" s="53"/>
      <c r="H32" s="53"/>
      <c r="I32" s="53"/>
      <c r="J32" s="53"/>
      <c r="K32" s="53"/>
    </row>
    <row r="34" spans="1:19" hidden="1" x14ac:dyDescent="0.25">
      <c r="S34" s="51"/>
    </row>
    <row r="35" spans="1:19" ht="33" hidden="1" customHeight="1" thickBot="1" x14ac:dyDescent="0.3">
      <c r="A35" s="54" t="s">
        <v>1</v>
      </c>
      <c r="B35" s="54" t="s">
        <v>2</v>
      </c>
      <c r="C35" s="55" t="s">
        <v>3</v>
      </c>
      <c r="D35" s="55" t="s">
        <v>4</v>
      </c>
      <c r="E35" s="55" t="s">
        <v>5</v>
      </c>
      <c r="F35" s="55" t="s">
        <v>6</v>
      </c>
      <c r="G35" s="55" t="s">
        <v>7</v>
      </c>
      <c r="H35" s="55" t="s">
        <v>8</v>
      </c>
      <c r="I35" s="56" t="s">
        <v>10</v>
      </c>
      <c r="S35" s="51"/>
    </row>
    <row r="36" spans="1:19" ht="16.5" hidden="1" thickTop="1" x14ac:dyDescent="0.25">
      <c r="A36" s="57">
        <v>2000</v>
      </c>
      <c r="B36" s="57" t="s">
        <v>234</v>
      </c>
      <c r="C36" s="58">
        <v>99</v>
      </c>
      <c r="D36" s="58">
        <v>0</v>
      </c>
      <c r="E36" s="58">
        <v>1232</v>
      </c>
      <c r="F36" s="58">
        <v>0</v>
      </c>
      <c r="G36" s="58">
        <v>0</v>
      </c>
      <c r="H36" s="58">
        <v>1012510</v>
      </c>
      <c r="I36" s="58">
        <f t="shared" ref="I36:I51" si="0">H36-SUM(C36:G36)</f>
        <v>1011179</v>
      </c>
      <c r="S36" s="51"/>
    </row>
    <row r="37" spans="1:19" hidden="1" x14ac:dyDescent="0.25">
      <c r="A37" s="57">
        <v>2001</v>
      </c>
      <c r="B37" s="57" t="s">
        <v>234</v>
      </c>
      <c r="C37" s="58">
        <v>199</v>
      </c>
      <c r="D37" s="58">
        <v>0</v>
      </c>
      <c r="E37" s="58">
        <v>2459</v>
      </c>
      <c r="F37" s="58">
        <v>0</v>
      </c>
      <c r="G37" s="58">
        <v>50</v>
      </c>
      <c r="H37" s="58">
        <v>1024170</v>
      </c>
      <c r="I37" s="58">
        <f t="shared" si="0"/>
        <v>1021462</v>
      </c>
      <c r="S37" s="51"/>
    </row>
    <row r="38" spans="1:19" hidden="1" x14ac:dyDescent="0.25">
      <c r="A38" s="57">
        <v>2002</v>
      </c>
      <c r="B38" s="57" t="s">
        <v>234</v>
      </c>
      <c r="C38" s="58">
        <v>352</v>
      </c>
      <c r="D38" s="58">
        <v>91</v>
      </c>
      <c r="E38" s="58">
        <v>3691</v>
      </c>
      <c r="F38" s="58">
        <v>365</v>
      </c>
      <c r="G38" s="58">
        <v>2536</v>
      </c>
      <c r="H38" s="58">
        <v>1023380</v>
      </c>
      <c r="I38" s="58">
        <f t="shared" si="0"/>
        <v>1016345</v>
      </c>
      <c r="S38" s="51"/>
    </row>
    <row r="39" spans="1:19" hidden="1" x14ac:dyDescent="0.25">
      <c r="A39" s="57">
        <v>2003</v>
      </c>
      <c r="B39" s="57" t="s">
        <v>234</v>
      </c>
      <c r="C39" s="58">
        <v>492</v>
      </c>
      <c r="D39" s="58">
        <v>158</v>
      </c>
      <c r="E39" s="58">
        <v>4918</v>
      </c>
      <c r="F39" s="58">
        <v>46</v>
      </c>
      <c r="G39" s="58">
        <v>32890</v>
      </c>
      <c r="H39" s="58">
        <v>1011140</v>
      </c>
      <c r="I39" s="58">
        <f t="shared" si="0"/>
        <v>972636</v>
      </c>
      <c r="S39" s="51"/>
    </row>
    <row r="40" spans="1:19" hidden="1" x14ac:dyDescent="0.25">
      <c r="A40" s="57">
        <v>2004</v>
      </c>
      <c r="B40" s="57" t="s">
        <v>234</v>
      </c>
      <c r="C40" s="58">
        <v>709</v>
      </c>
      <c r="D40" s="58">
        <v>490</v>
      </c>
      <c r="E40" s="58">
        <v>6148</v>
      </c>
      <c r="F40" s="58">
        <v>100</v>
      </c>
      <c r="G40" s="58">
        <v>82793</v>
      </c>
      <c r="H40" s="58">
        <v>990149</v>
      </c>
      <c r="I40" s="58">
        <f t="shared" si="0"/>
        <v>899909</v>
      </c>
      <c r="S40" s="51"/>
    </row>
    <row r="41" spans="1:19" hidden="1" x14ac:dyDescent="0.25">
      <c r="A41" s="57">
        <v>2005</v>
      </c>
      <c r="B41" s="57" t="s">
        <v>234</v>
      </c>
      <c r="C41" s="58">
        <v>2515</v>
      </c>
      <c r="D41" s="58">
        <v>1077</v>
      </c>
      <c r="E41" s="58">
        <v>9170</v>
      </c>
      <c r="F41" s="58">
        <v>805</v>
      </c>
      <c r="G41" s="58">
        <v>167391</v>
      </c>
      <c r="H41" s="58">
        <v>968794</v>
      </c>
      <c r="I41" s="58">
        <f t="shared" si="0"/>
        <v>787836</v>
      </c>
      <c r="S41" s="51"/>
    </row>
    <row r="42" spans="1:19" hidden="1" x14ac:dyDescent="0.25">
      <c r="A42" s="57">
        <v>2006</v>
      </c>
      <c r="B42" s="57" t="s">
        <v>234</v>
      </c>
      <c r="C42" s="58">
        <v>4971</v>
      </c>
      <c r="D42" s="58">
        <v>2738</v>
      </c>
      <c r="E42" s="58">
        <v>9881</v>
      </c>
      <c r="F42" s="58">
        <v>3895</v>
      </c>
      <c r="G42" s="58">
        <v>248730</v>
      </c>
      <c r="H42" s="58">
        <v>955631</v>
      </c>
      <c r="I42" s="58">
        <f t="shared" si="0"/>
        <v>685416</v>
      </c>
      <c r="S42" s="51"/>
    </row>
    <row r="43" spans="1:19" hidden="1" x14ac:dyDescent="0.25">
      <c r="A43" s="57">
        <v>2007</v>
      </c>
      <c r="B43" s="57" t="s">
        <v>234</v>
      </c>
      <c r="C43" s="58">
        <v>13551</v>
      </c>
      <c r="D43" s="58">
        <v>3465</v>
      </c>
      <c r="E43" s="58">
        <v>8474</v>
      </c>
      <c r="F43" s="58">
        <v>118433</v>
      </c>
      <c r="G43" s="58">
        <v>260491</v>
      </c>
      <c r="H43" s="58">
        <v>950686</v>
      </c>
      <c r="I43" s="58">
        <f t="shared" si="0"/>
        <v>546272</v>
      </c>
      <c r="S43" s="51"/>
    </row>
    <row r="44" spans="1:19" hidden="1" x14ac:dyDescent="0.25">
      <c r="A44" s="57">
        <v>2008</v>
      </c>
      <c r="B44" s="57" t="s">
        <v>234</v>
      </c>
      <c r="C44" s="58">
        <v>37280</v>
      </c>
      <c r="D44" s="58">
        <v>4987</v>
      </c>
      <c r="E44" s="58">
        <v>7725</v>
      </c>
      <c r="F44" s="58">
        <v>176987</v>
      </c>
      <c r="G44" s="58">
        <v>290213</v>
      </c>
      <c r="H44" s="58">
        <v>954486</v>
      </c>
      <c r="I44" s="58">
        <f t="shared" si="0"/>
        <v>437294</v>
      </c>
      <c r="S44" s="51"/>
    </row>
    <row r="45" spans="1:19" hidden="1" x14ac:dyDescent="0.25">
      <c r="A45" s="57">
        <v>2009</v>
      </c>
      <c r="B45" s="57" t="s">
        <v>234</v>
      </c>
      <c r="C45" s="58">
        <v>115734</v>
      </c>
      <c r="D45" s="58">
        <v>6382</v>
      </c>
      <c r="E45" s="58">
        <v>131537</v>
      </c>
      <c r="F45" s="58">
        <v>152686</v>
      </c>
      <c r="G45" s="58">
        <v>212171</v>
      </c>
      <c r="H45" s="58">
        <v>951470</v>
      </c>
      <c r="I45" s="58">
        <f t="shared" si="0"/>
        <v>332960</v>
      </c>
      <c r="S45" s="51"/>
    </row>
    <row r="46" spans="1:19" hidden="1" x14ac:dyDescent="0.25">
      <c r="A46" s="57">
        <v>2010</v>
      </c>
      <c r="B46" s="57" t="s">
        <v>234</v>
      </c>
      <c r="C46" s="58">
        <v>164543</v>
      </c>
      <c r="D46" s="58">
        <v>11246</v>
      </c>
      <c r="E46" s="58">
        <v>230252</v>
      </c>
      <c r="F46" s="58">
        <v>168207</v>
      </c>
      <c r="G46" s="58">
        <v>138009</v>
      </c>
      <c r="H46" s="58">
        <v>952037</v>
      </c>
      <c r="I46" s="58">
        <f t="shared" si="0"/>
        <v>239780</v>
      </c>
      <c r="S46" s="51"/>
    </row>
    <row r="47" spans="1:19" hidden="1" x14ac:dyDescent="0.25">
      <c r="A47" s="57">
        <v>2011</v>
      </c>
      <c r="B47" s="57" t="s">
        <v>234</v>
      </c>
      <c r="C47" s="58">
        <v>235097</v>
      </c>
      <c r="D47" s="58">
        <v>15343</v>
      </c>
      <c r="E47" s="58">
        <v>285744</v>
      </c>
      <c r="F47" s="58">
        <v>145928</v>
      </c>
      <c r="G47" s="58">
        <v>78143</v>
      </c>
      <c r="H47" s="58">
        <v>953489</v>
      </c>
      <c r="I47" s="58">
        <f t="shared" si="0"/>
        <v>193234</v>
      </c>
      <c r="S47" s="51"/>
    </row>
    <row r="48" spans="1:19" hidden="1" x14ac:dyDescent="0.25">
      <c r="A48" s="57">
        <v>2012</v>
      </c>
      <c r="B48" s="57" t="s">
        <v>234</v>
      </c>
      <c r="C48" s="58">
        <v>298858</v>
      </c>
      <c r="D48" s="58">
        <v>20014</v>
      </c>
      <c r="E48" s="58">
        <v>402529</v>
      </c>
      <c r="F48" s="58">
        <v>35106</v>
      </c>
      <c r="G48" s="58">
        <v>32070</v>
      </c>
      <c r="H48" s="58">
        <v>952317</v>
      </c>
      <c r="I48" s="58">
        <f t="shared" si="0"/>
        <v>163740</v>
      </c>
      <c r="S48" s="51"/>
    </row>
    <row r="49" spans="1:19" hidden="1" x14ac:dyDescent="0.25">
      <c r="A49" s="57">
        <v>2013</v>
      </c>
      <c r="B49" s="57" t="s">
        <v>234</v>
      </c>
      <c r="C49" s="58">
        <v>441361</v>
      </c>
      <c r="D49" s="58">
        <v>118727</v>
      </c>
      <c r="E49" s="58">
        <v>224731</v>
      </c>
      <c r="F49" s="58">
        <v>9468</v>
      </c>
      <c r="G49" s="58">
        <v>28913</v>
      </c>
      <c r="H49" s="58">
        <v>966537</v>
      </c>
      <c r="I49" s="58">
        <f t="shared" si="0"/>
        <v>143337</v>
      </c>
      <c r="S49" s="51"/>
    </row>
    <row r="50" spans="1:19" hidden="1" x14ac:dyDescent="0.25">
      <c r="A50" s="57">
        <v>2014</v>
      </c>
      <c r="B50" s="57" t="s">
        <v>234</v>
      </c>
      <c r="C50" s="58">
        <v>651630</v>
      </c>
      <c r="D50" s="58">
        <v>130711</v>
      </c>
      <c r="E50" s="58">
        <v>47894</v>
      </c>
      <c r="F50" s="58">
        <v>336</v>
      </c>
      <c r="G50" s="58">
        <v>17274</v>
      </c>
      <c r="H50" s="58">
        <v>966869</v>
      </c>
      <c r="I50" s="58">
        <f t="shared" si="0"/>
        <v>119024</v>
      </c>
      <c r="S50" s="51"/>
    </row>
    <row r="51" spans="1:19" hidden="1" x14ac:dyDescent="0.25">
      <c r="A51" s="57">
        <v>2015</v>
      </c>
      <c r="B51" s="61" t="s">
        <v>234</v>
      </c>
      <c r="C51" s="58">
        <v>852904</v>
      </c>
      <c r="D51" s="58">
        <v>3125</v>
      </c>
      <c r="E51" s="58">
        <v>9554</v>
      </c>
      <c r="F51" s="58">
        <v>0</v>
      </c>
      <c r="G51" s="58">
        <v>2245</v>
      </c>
      <c r="H51" s="58">
        <v>968544</v>
      </c>
      <c r="I51" s="58">
        <f t="shared" si="0"/>
        <v>100716</v>
      </c>
      <c r="S51" s="51"/>
    </row>
    <row r="52" spans="1:19" x14ac:dyDescent="0.25">
      <c r="A52" s="51"/>
      <c r="B52" s="51"/>
      <c r="S52" s="51"/>
    </row>
    <row r="53" spans="1:19" ht="21" customHeight="1" x14ac:dyDescent="0.25">
      <c r="A53" s="51"/>
      <c r="B53" s="51"/>
      <c r="S53" s="51"/>
    </row>
    <row r="54" spans="1:19" x14ac:dyDescent="0.25">
      <c r="A54" s="51"/>
      <c r="B54" s="51"/>
      <c r="S54" s="51"/>
    </row>
    <row r="55" spans="1:19" ht="16.5" customHeight="1" x14ac:dyDescent="0.25">
      <c r="A55" s="51"/>
      <c r="B55" s="51"/>
      <c r="S55" s="51"/>
    </row>
    <row r="56" spans="1:19" x14ac:dyDescent="0.25">
      <c r="A56" s="51"/>
      <c r="B56" s="51"/>
      <c r="S56" s="51"/>
    </row>
    <row r="57" spans="1:19" x14ac:dyDescent="0.25">
      <c r="A57" s="51"/>
      <c r="B57" s="51"/>
      <c r="S57" s="51"/>
    </row>
    <row r="58" spans="1:19" x14ac:dyDescent="0.25">
      <c r="A58" s="51"/>
      <c r="B58" s="51"/>
      <c r="S58" s="51"/>
    </row>
    <row r="59" spans="1:19" x14ac:dyDescent="0.25">
      <c r="A59" s="51"/>
      <c r="B59" s="51"/>
      <c r="K59" s="59"/>
      <c r="L59" s="60"/>
    </row>
    <row r="60" spans="1:19" x14ac:dyDescent="0.25">
      <c r="A60" s="51"/>
      <c r="B60" s="51"/>
      <c r="K60" s="59"/>
      <c r="L60" s="60"/>
    </row>
    <row r="61" spans="1:19" x14ac:dyDescent="0.25">
      <c r="A61" s="51"/>
      <c r="B61" s="51"/>
      <c r="K61" s="59"/>
      <c r="L61" s="60"/>
      <c r="M61" s="59"/>
    </row>
    <row r="62" spans="1:19" x14ac:dyDescent="0.25">
      <c r="A62" s="51"/>
      <c r="B62" s="51"/>
      <c r="K62" s="59"/>
      <c r="L62" s="60"/>
    </row>
    <row r="63" spans="1:19" x14ac:dyDescent="0.25">
      <c r="A63" s="51"/>
      <c r="B63" s="51"/>
      <c r="K63" s="59"/>
      <c r="L63" s="60"/>
    </row>
    <row r="64" spans="1:19" x14ac:dyDescent="0.25">
      <c r="A64" s="51"/>
      <c r="B64" s="51"/>
      <c r="K64" s="59"/>
      <c r="L64" s="60"/>
    </row>
    <row r="65" spans="1:13" x14ac:dyDescent="0.25">
      <c r="A65" s="51"/>
      <c r="B65" s="51"/>
      <c r="K65" s="59"/>
      <c r="L65" s="60"/>
    </row>
    <row r="66" spans="1:13" x14ac:dyDescent="0.25">
      <c r="A66" s="51"/>
      <c r="B66" s="51"/>
      <c r="K66" s="59"/>
      <c r="L66" s="60"/>
      <c r="M66" s="59"/>
    </row>
    <row r="67" spans="1:13" x14ac:dyDescent="0.25">
      <c r="A67" s="51"/>
      <c r="B67" s="51"/>
    </row>
    <row r="68" spans="1:13" x14ac:dyDescent="0.25">
      <c r="A68" s="51"/>
      <c r="B68" s="51"/>
    </row>
    <row r="69" spans="1:13" x14ac:dyDescent="0.25">
      <c r="A69" s="51"/>
      <c r="B69" s="51"/>
    </row>
  </sheetData>
  <sheetProtection algorithmName="SHA-512" hashValue="MemX/fBsKo+c/z/bOrOGuSqYmljVBKALcNuPV8XnEOLqQRqjqhHTRsAz3Ik+y7bUytVXidFPqg1h4d+N8ipgww==" saltValue="e1ddIYuZrxu/sWtgNnRp4Q=="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26:J79"/>
  <sheetViews>
    <sheetView showGridLines="0" showRowColHeaders="0" zoomScale="80" zoomScaleNormal="80" workbookViewId="0">
      <selection sqref="A1:F1"/>
    </sheetView>
  </sheetViews>
  <sheetFormatPr defaultRowHeight="15.75" x14ac:dyDescent="0.25"/>
  <cols>
    <col min="1" max="1" width="29.75" style="92" bestFit="1" customWidth="1"/>
    <col min="2" max="9" width="6.25" style="92" bestFit="1" customWidth="1"/>
    <col min="10" max="10" width="6.125" style="92" bestFit="1" customWidth="1"/>
    <col min="11" max="11" width="9" style="92" customWidth="1"/>
    <col min="12" max="16384" width="9" style="92"/>
  </cols>
  <sheetData>
    <row r="26" spans="1:10" x14ac:dyDescent="0.25">
      <c r="A26" s="92" t="s">
        <v>338</v>
      </c>
    </row>
    <row r="27" spans="1:10" x14ac:dyDescent="0.25">
      <c r="A27" s="92" t="s">
        <v>294</v>
      </c>
    </row>
    <row r="31" spans="1:10" hidden="1" x14ac:dyDescent="0.25">
      <c r="A31" s="97" t="s">
        <v>181</v>
      </c>
      <c r="B31" s="97">
        <v>2007</v>
      </c>
      <c r="C31" s="97">
        <v>2008</v>
      </c>
      <c r="D31" s="97">
        <v>2009</v>
      </c>
      <c r="E31" s="97">
        <v>2010</v>
      </c>
      <c r="F31" s="97">
        <v>2011</v>
      </c>
      <c r="G31" s="97">
        <v>2012</v>
      </c>
      <c r="H31" s="97">
        <v>2013</v>
      </c>
      <c r="I31" s="97">
        <v>2014</v>
      </c>
      <c r="J31" s="97">
        <v>2015</v>
      </c>
    </row>
    <row r="32" spans="1:10" hidden="1" x14ac:dyDescent="0.25">
      <c r="A32" s="92" t="s">
        <v>184</v>
      </c>
      <c r="B32" s="95">
        <v>0.2626148642899685</v>
      </c>
      <c r="C32" s="95">
        <v>0.37999310602968639</v>
      </c>
      <c r="D32" s="95">
        <v>0.4081143812481966</v>
      </c>
      <c r="E32" s="95">
        <v>0.55401364814257181</v>
      </c>
      <c r="F32" s="95">
        <v>0.53522798899620239</v>
      </c>
      <c r="G32" s="95">
        <v>0.62842624882260845</v>
      </c>
      <c r="H32" s="95">
        <v>0.6414757013958079</v>
      </c>
      <c r="I32" s="95">
        <v>0.67125122431270423</v>
      </c>
      <c r="J32" s="95">
        <v>0.65595161396900914</v>
      </c>
    </row>
    <row r="33" spans="1:10" hidden="1" x14ac:dyDescent="0.25">
      <c r="A33" s="92" t="s">
        <v>185</v>
      </c>
      <c r="B33" s="95">
        <v>5.4558380222311624E-2</v>
      </c>
      <c r="C33" s="95">
        <v>0.11095455364943764</v>
      </c>
      <c r="D33" s="95">
        <v>0.13129349305667576</v>
      </c>
      <c r="E33" s="95">
        <v>0.16485103182599758</v>
      </c>
      <c r="F33" s="95">
        <v>0.11550604286906437</v>
      </c>
      <c r="G33" s="95">
        <v>0.14590193520137515</v>
      </c>
      <c r="H33" s="95">
        <v>0.16804279741657052</v>
      </c>
      <c r="I33" s="95">
        <v>0.16857289253920074</v>
      </c>
      <c r="J33" s="95">
        <v>0.22609787004419976</v>
      </c>
    </row>
    <row r="34" spans="1:10" hidden="1" x14ac:dyDescent="0.25">
      <c r="A34" s="92" t="s">
        <v>186</v>
      </c>
      <c r="B34" s="96">
        <v>6.8044354838709678E-3</v>
      </c>
      <c r="C34" s="96">
        <v>8.5102998488825257E-3</v>
      </c>
      <c r="D34" s="96">
        <v>1.1571018094276617E-2</v>
      </c>
      <c r="E34" s="96">
        <v>1.921470342522974E-2</v>
      </c>
      <c r="F34" s="96">
        <v>6.6023579849946404E-2</v>
      </c>
      <c r="G34" s="96">
        <v>9.9588477366255146E-2</v>
      </c>
      <c r="H34" s="96">
        <v>0.12665066026410565</v>
      </c>
      <c r="I34" s="96">
        <v>0.12431693989071038</v>
      </c>
      <c r="J34" s="118">
        <v>0.13161413562559696</v>
      </c>
    </row>
    <row r="35" spans="1:10" hidden="1" x14ac:dyDescent="0.25">
      <c r="A35" s="92" t="s">
        <v>187</v>
      </c>
      <c r="B35" s="96">
        <v>0.29945257227006433</v>
      </c>
      <c r="C35" s="96">
        <v>0.32865477779618407</v>
      </c>
      <c r="D35" s="96">
        <v>0.36726920994894036</v>
      </c>
      <c r="E35" s="96">
        <v>0.37356341691864464</v>
      </c>
      <c r="F35" s="96">
        <v>0.41286129639131181</v>
      </c>
      <c r="G35" s="96">
        <v>0.41850220264317178</v>
      </c>
      <c r="H35" s="96">
        <v>0.38634713869243792</v>
      </c>
      <c r="I35" s="96">
        <v>0.40655083392340008</v>
      </c>
      <c r="J35" s="118">
        <v>0.40116743779829644</v>
      </c>
    </row>
    <row r="36" spans="1:10" hidden="1" x14ac:dyDescent="0.25">
      <c r="A36" s="92" t="s">
        <v>188</v>
      </c>
      <c r="B36" s="96">
        <v>9.2757746530247487E-2</v>
      </c>
      <c r="C36" s="96">
        <v>0.20756571849418198</v>
      </c>
      <c r="D36" s="96">
        <v>0.23997506616703149</v>
      </c>
      <c r="E36" s="96">
        <v>0.23485166444814237</v>
      </c>
      <c r="F36" s="96">
        <v>0.24136731621168647</v>
      </c>
      <c r="G36" s="96">
        <v>0.31275639971315544</v>
      </c>
      <c r="H36" s="96">
        <v>0.26843230675167823</v>
      </c>
      <c r="I36" s="96">
        <v>0.23095476825985076</v>
      </c>
      <c r="J36" s="118">
        <v>0.2456249570253487</v>
      </c>
    </row>
    <row r="37" spans="1:10" hidden="1" x14ac:dyDescent="0.25">
      <c r="A37" s="92" t="s">
        <v>189</v>
      </c>
      <c r="B37" s="96">
        <v>0.30517235702762324</v>
      </c>
      <c r="C37" s="96">
        <v>0.52826582618025753</v>
      </c>
      <c r="D37" s="96">
        <v>0.51579723147910794</v>
      </c>
      <c r="E37" s="96">
        <v>0.51272880970185652</v>
      </c>
      <c r="F37" s="96">
        <v>0.52082496317128701</v>
      </c>
      <c r="G37" s="96">
        <v>0.58463008463008459</v>
      </c>
      <c r="H37" s="96">
        <v>0.65262086871096769</v>
      </c>
      <c r="I37" s="96">
        <v>0.66230749991067284</v>
      </c>
      <c r="J37" s="118">
        <v>0.7265775071581313</v>
      </c>
    </row>
    <row r="38" spans="1:10" hidden="1" x14ac:dyDescent="0.25">
      <c r="A38" s="92" t="s">
        <v>179</v>
      </c>
      <c r="B38" s="96">
        <v>0.20196038995763974</v>
      </c>
      <c r="C38" s="96">
        <v>0.30925372153910158</v>
      </c>
      <c r="D38" s="96">
        <v>0.33519229919380805</v>
      </c>
      <c r="E38" s="96">
        <v>0.45260169918212489</v>
      </c>
      <c r="F38" s="96">
        <v>0.42873576111367007</v>
      </c>
      <c r="G38" s="96">
        <v>0.51260086335912525</v>
      </c>
      <c r="H38" s="96">
        <v>0.52863817049179807</v>
      </c>
      <c r="I38" s="96">
        <v>0.55280177560956967</v>
      </c>
      <c r="J38" s="118">
        <v>0.55572228971196302</v>
      </c>
    </row>
    <row r="39" spans="1:10" hidden="1" x14ac:dyDescent="0.25">
      <c r="A39" s="92" t="s">
        <v>191</v>
      </c>
      <c r="B39" s="96">
        <v>0.20658329592547053</v>
      </c>
      <c r="C39" s="96">
        <v>0.31313219244114859</v>
      </c>
      <c r="D39" s="96">
        <v>0.33859606708653806</v>
      </c>
      <c r="E39" s="96">
        <v>0.46031114588744304</v>
      </c>
      <c r="F39" s="96">
        <v>0.435132930737607</v>
      </c>
      <c r="G39" s="96">
        <v>0.51891257261328338</v>
      </c>
      <c r="H39" s="96">
        <v>0.53649556842164881</v>
      </c>
      <c r="I39" s="96">
        <v>0.56218752025094354</v>
      </c>
      <c r="J39" s="118">
        <v>0.56421174036305788</v>
      </c>
    </row>
    <row r="40" spans="1:10" hidden="1" x14ac:dyDescent="0.25">
      <c r="A40" s="92" t="s">
        <v>192</v>
      </c>
      <c r="B40" s="96">
        <v>0.20501445137026847</v>
      </c>
      <c r="C40" s="96">
        <v>0.31238585817014364</v>
      </c>
      <c r="D40" s="96">
        <v>0.33917577604331267</v>
      </c>
      <c r="E40" s="96">
        <v>0.44479214135543677</v>
      </c>
      <c r="F40" s="96">
        <v>0.42616215260056062</v>
      </c>
      <c r="G40" s="96">
        <v>0.50133915848060984</v>
      </c>
      <c r="H40" s="96">
        <v>0.51666666534672323</v>
      </c>
      <c r="I40" s="96">
        <v>0.54088290298837316</v>
      </c>
      <c r="J40" s="118">
        <v>0.54436884056427581</v>
      </c>
    </row>
    <row r="42" spans="1:10" x14ac:dyDescent="0.25">
      <c r="A42" s="97"/>
    </row>
    <row r="43" spans="1:10" x14ac:dyDescent="0.25">
      <c r="B43" s="97"/>
      <c r="C43" s="97"/>
      <c r="D43" s="97"/>
      <c r="E43" s="97"/>
    </row>
    <row r="44" spans="1:10" x14ac:dyDescent="0.25">
      <c r="B44" s="95"/>
      <c r="C44" s="95"/>
      <c r="D44" s="95"/>
      <c r="E44" s="95"/>
      <c r="F44" s="95"/>
      <c r="G44" s="95"/>
      <c r="H44" s="95"/>
      <c r="I44" s="95"/>
    </row>
    <row r="45" spans="1:10" x14ac:dyDescent="0.25">
      <c r="B45" s="95"/>
      <c r="C45" s="95"/>
      <c r="D45" s="95"/>
      <c r="E45" s="95"/>
      <c r="F45" s="95"/>
      <c r="G45" s="95"/>
      <c r="H45" s="95"/>
      <c r="I45" s="95"/>
    </row>
    <row r="46" spans="1:10" x14ac:dyDescent="0.25">
      <c r="B46" s="95"/>
      <c r="C46" s="95"/>
      <c r="D46" s="95"/>
      <c r="E46" s="95"/>
      <c r="F46" s="95"/>
      <c r="G46" s="95"/>
      <c r="H46" s="95"/>
      <c r="I46" s="95"/>
    </row>
    <row r="47" spans="1:10" x14ac:dyDescent="0.25">
      <c r="B47" s="95"/>
      <c r="C47" s="95"/>
      <c r="D47" s="95"/>
      <c r="E47" s="95"/>
      <c r="F47" s="95"/>
      <c r="G47" s="95"/>
      <c r="H47" s="95"/>
      <c r="I47" s="95"/>
    </row>
    <row r="48" spans="1:10" x14ac:dyDescent="0.25">
      <c r="B48" s="95"/>
      <c r="C48" s="95"/>
      <c r="D48" s="95"/>
      <c r="E48" s="95"/>
      <c r="F48" s="95"/>
      <c r="G48" s="95"/>
      <c r="H48" s="95"/>
      <c r="I48" s="95"/>
    </row>
    <row r="49" spans="1:9" x14ac:dyDescent="0.25">
      <c r="B49" s="95"/>
      <c r="C49" s="95"/>
      <c r="D49" s="95"/>
      <c r="E49" s="95"/>
      <c r="F49" s="95"/>
      <c r="G49" s="95"/>
      <c r="H49" s="95"/>
      <c r="I49" s="95"/>
    </row>
    <row r="50" spans="1:9" x14ac:dyDescent="0.25">
      <c r="B50" s="95"/>
      <c r="C50" s="95"/>
      <c r="D50" s="95"/>
      <c r="E50" s="95"/>
      <c r="F50" s="95"/>
      <c r="G50" s="95"/>
      <c r="H50" s="95"/>
      <c r="I50" s="95"/>
    </row>
    <row r="51" spans="1:9" x14ac:dyDescent="0.25">
      <c r="B51" s="95"/>
      <c r="C51" s="95"/>
      <c r="D51" s="95"/>
      <c r="E51" s="95"/>
      <c r="F51" s="95"/>
      <c r="G51" s="95"/>
      <c r="H51" s="95"/>
      <c r="I51" s="95"/>
    </row>
    <row r="52" spans="1:9" x14ac:dyDescent="0.25">
      <c r="B52" s="95"/>
      <c r="C52" s="95"/>
      <c r="D52" s="95"/>
      <c r="E52" s="95"/>
      <c r="F52" s="95"/>
      <c r="G52" s="95"/>
      <c r="H52" s="95"/>
      <c r="I52" s="95"/>
    </row>
    <row r="53" spans="1:9" x14ac:dyDescent="0.25">
      <c r="B53" s="95"/>
      <c r="C53" s="95"/>
      <c r="D53" s="95"/>
      <c r="E53" s="95"/>
      <c r="F53" s="95"/>
      <c r="G53" s="95"/>
      <c r="H53" s="95"/>
      <c r="I53" s="95"/>
    </row>
    <row r="55" spans="1:9" x14ac:dyDescent="0.25">
      <c r="A55" s="97"/>
    </row>
    <row r="56" spans="1:9" x14ac:dyDescent="0.25">
      <c r="B56" s="97"/>
      <c r="C56" s="97"/>
      <c r="D56" s="97"/>
      <c r="E56" s="97"/>
    </row>
    <row r="57" spans="1:9" x14ac:dyDescent="0.25">
      <c r="B57" s="95"/>
      <c r="C57" s="95"/>
      <c r="D57" s="95"/>
      <c r="E57" s="95"/>
    </row>
    <row r="58" spans="1:9" x14ac:dyDescent="0.25">
      <c r="B58" s="95"/>
      <c r="C58" s="95"/>
      <c r="D58" s="95"/>
      <c r="E58" s="95"/>
    </row>
    <row r="59" spans="1:9" x14ac:dyDescent="0.25">
      <c r="B59" s="95"/>
      <c r="C59" s="95"/>
      <c r="D59" s="95"/>
      <c r="E59" s="95"/>
    </row>
    <row r="60" spans="1:9" x14ac:dyDescent="0.25">
      <c r="B60" s="95"/>
      <c r="C60" s="95"/>
      <c r="D60" s="95"/>
      <c r="E60" s="95"/>
    </row>
    <row r="61" spans="1:9" x14ac:dyDescent="0.25">
      <c r="B61" s="95"/>
      <c r="C61" s="95"/>
      <c r="D61" s="95"/>
      <c r="E61" s="95"/>
    </row>
    <row r="62" spans="1:9" x14ac:dyDescent="0.25">
      <c r="B62" s="95"/>
      <c r="C62" s="95"/>
      <c r="D62" s="95"/>
      <c r="E62" s="95"/>
    </row>
    <row r="63" spans="1:9" x14ac:dyDescent="0.25">
      <c r="B63" s="95"/>
      <c r="C63" s="95"/>
      <c r="D63" s="95"/>
      <c r="E63" s="95"/>
    </row>
    <row r="64" spans="1:9" x14ac:dyDescent="0.25">
      <c r="B64" s="95"/>
      <c r="C64" s="95"/>
      <c r="D64" s="95"/>
      <c r="E64" s="95"/>
      <c r="F64" s="95"/>
      <c r="G64" s="95"/>
      <c r="H64" s="95"/>
      <c r="I64" s="95"/>
    </row>
    <row r="65" spans="1:9" x14ac:dyDescent="0.25">
      <c r="B65" s="95"/>
      <c r="C65" s="95"/>
      <c r="D65" s="95"/>
      <c r="E65" s="95"/>
      <c r="F65" s="95"/>
      <c r="G65" s="95"/>
      <c r="H65" s="95"/>
      <c r="I65" s="95"/>
    </row>
    <row r="66" spans="1:9" x14ac:dyDescent="0.25">
      <c r="B66" s="95"/>
      <c r="C66" s="95"/>
      <c r="D66" s="95"/>
      <c r="E66" s="95"/>
      <c r="F66" s="95"/>
      <c r="G66" s="95"/>
      <c r="H66" s="95"/>
      <c r="I66" s="95"/>
    </row>
    <row r="68" spans="1:9" x14ac:dyDescent="0.25">
      <c r="A68" s="97"/>
    </row>
    <row r="69" spans="1:9" x14ac:dyDescent="0.25">
      <c r="B69" s="97"/>
      <c r="C69" s="97"/>
      <c r="D69" s="97"/>
      <c r="E69" s="97"/>
      <c r="F69" s="97"/>
      <c r="G69" s="97"/>
      <c r="H69" s="97"/>
      <c r="I69" s="97"/>
    </row>
    <row r="70" spans="1:9" x14ac:dyDescent="0.25">
      <c r="B70" s="95"/>
      <c r="C70" s="95"/>
      <c r="D70" s="95"/>
      <c r="E70" s="95"/>
      <c r="F70" s="95"/>
      <c r="G70" s="95"/>
      <c r="H70" s="95"/>
      <c r="I70" s="95"/>
    </row>
    <row r="71" spans="1:9" x14ac:dyDescent="0.25">
      <c r="B71" s="95"/>
      <c r="C71" s="95"/>
      <c r="D71" s="95"/>
      <c r="E71" s="95"/>
      <c r="F71" s="95"/>
      <c r="G71" s="95"/>
      <c r="H71" s="95"/>
      <c r="I71" s="95"/>
    </row>
    <row r="72" spans="1:9" x14ac:dyDescent="0.25">
      <c r="B72" s="95"/>
      <c r="C72" s="95"/>
      <c r="D72" s="95"/>
      <c r="E72" s="95"/>
      <c r="F72" s="95"/>
      <c r="G72" s="95"/>
      <c r="H72" s="95"/>
      <c r="I72" s="95"/>
    </row>
    <row r="73" spans="1:9" x14ac:dyDescent="0.25">
      <c r="B73" s="95"/>
      <c r="C73" s="95"/>
      <c r="D73" s="95"/>
      <c r="E73" s="95"/>
      <c r="F73" s="95"/>
      <c r="G73" s="95"/>
      <c r="H73" s="95"/>
      <c r="I73" s="95"/>
    </row>
    <row r="74" spans="1:9" x14ac:dyDescent="0.25">
      <c r="B74" s="95"/>
      <c r="C74" s="95"/>
      <c r="D74" s="95"/>
      <c r="E74" s="95"/>
      <c r="F74" s="95"/>
      <c r="G74" s="95"/>
      <c r="H74" s="95"/>
      <c r="I74" s="95"/>
    </row>
    <row r="75" spans="1:9" x14ac:dyDescent="0.25">
      <c r="B75" s="95"/>
      <c r="C75" s="95"/>
      <c r="D75" s="95"/>
      <c r="E75" s="95"/>
      <c r="F75" s="95"/>
      <c r="G75" s="95"/>
      <c r="H75" s="95"/>
      <c r="I75" s="95"/>
    </row>
    <row r="76" spans="1:9" x14ac:dyDescent="0.25">
      <c r="B76" s="95"/>
      <c r="C76" s="95"/>
      <c r="D76" s="95"/>
      <c r="E76" s="95"/>
      <c r="F76" s="95"/>
      <c r="G76" s="95"/>
      <c r="H76" s="95"/>
      <c r="I76" s="95"/>
    </row>
    <row r="77" spans="1:9" x14ac:dyDescent="0.25">
      <c r="B77" s="95"/>
      <c r="C77" s="95"/>
      <c r="D77" s="95"/>
      <c r="E77" s="95"/>
      <c r="F77" s="95"/>
      <c r="G77" s="95"/>
      <c r="H77" s="95"/>
      <c r="I77" s="95"/>
    </row>
    <row r="78" spans="1:9" x14ac:dyDescent="0.25">
      <c r="B78" s="95"/>
      <c r="C78" s="95"/>
      <c r="D78" s="95"/>
      <c r="E78" s="95"/>
      <c r="F78" s="95"/>
      <c r="G78" s="95"/>
      <c r="H78" s="95"/>
      <c r="I78" s="95"/>
    </row>
    <row r="79" spans="1:9" x14ac:dyDescent="0.25">
      <c r="B79" s="95"/>
      <c r="C79" s="95"/>
      <c r="D79" s="95"/>
      <c r="E79" s="95"/>
      <c r="F79" s="95"/>
      <c r="G79" s="95"/>
      <c r="H79" s="95"/>
      <c r="I79" s="95"/>
    </row>
  </sheetData>
  <sheetProtection algorithmName="SHA-512" hashValue="xDQubivjSFsaZsXZJ19oupqc1kpdmM2nKWYw25sftJfPszuCczzqDujZDNRlG620LtXILOYthJZNeDPVsc9Dcg==" saltValue="BH0EogHGwx5Wyfn4jdj3gQ==" spinCount="100000" sheet="1" scenarios="1"/>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26:O50"/>
  <sheetViews>
    <sheetView showGridLines="0" showRowColHeaders="0" zoomScale="80" zoomScaleNormal="80" workbookViewId="0"/>
  </sheetViews>
  <sheetFormatPr defaultRowHeight="15.75" x14ac:dyDescent="0.25"/>
  <cols>
    <col min="1" max="1" width="9" style="92"/>
    <col min="2" max="2" width="6.875" style="92" customWidth="1"/>
    <col min="3" max="3" width="5.875" style="92" bestFit="1" customWidth="1"/>
    <col min="4" max="4" width="5.75" style="92" bestFit="1" customWidth="1"/>
    <col min="5" max="8" width="9" style="92"/>
    <col min="9" max="11" width="9.125" style="92" bestFit="1" customWidth="1"/>
    <col min="12" max="15" width="12.625" style="92" bestFit="1" customWidth="1"/>
    <col min="16" max="16384" width="9" style="92"/>
  </cols>
  <sheetData>
    <row r="26" spans="1:15" ht="15.75" customHeight="1" x14ac:dyDescent="0.25">
      <c r="A26" s="92" t="s">
        <v>338</v>
      </c>
    </row>
    <row r="27" spans="1:15" x14ac:dyDescent="0.25">
      <c r="A27" s="92" t="s">
        <v>334</v>
      </c>
    </row>
    <row r="31" spans="1:15" hidden="1" x14ac:dyDescent="0.25">
      <c r="A31" s="92" t="s">
        <v>174</v>
      </c>
      <c r="B31" s="92" t="s">
        <v>309</v>
      </c>
      <c r="C31" s="92" t="s">
        <v>210</v>
      </c>
      <c r="D31" s="92" t="s">
        <v>211</v>
      </c>
      <c r="E31" s="121" t="s">
        <v>212</v>
      </c>
      <c r="F31" s="121" t="s">
        <v>213</v>
      </c>
      <c r="I31" s="124" t="s">
        <v>304</v>
      </c>
      <c r="J31" s="124" t="s">
        <v>306</v>
      </c>
      <c r="K31" s="124" t="s">
        <v>305</v>
      </c>
      <c r="L31" s="124" t="s">
        <v>333</v>
      </c>
      <c r="M31" s="124" t="s">
        <v>332</v>
      </c>
      <c r="N31" s="124" t="s">
        <v>308</v>
      </c>
      <c r="O31" s="124" t="s">
        <v>307</v>
      </c>
    </row>
    <row r="32" spans="1:15" hidden="1" x14ac:dyDescent="0.25">
      <c r="A32" s="92" t="str">
        <f t="shared" ref="A32:A50" si="0">H32</f>
        <v>Namibia</v>
      </c>
      <c r="B32" s="122">
        <v>0.98</v>
      </c>
      <c r="C32" s="122">
        <v>0.89</v>
      </c>
      <c r="D32" s="122">
        <v>1</v>
      </c>
      <c r="E32" s="123">
        <f t="shared" ref="E32:E50" si="1">B32-C32</f>
        <v>8.9999999999999969E-2</v>
      </c>
      <c r="F32" s="123">
        <f t="shared" ref="F32:F50" si="2">D32-B32</f>
        <v>2.0000000000000018E-2</v>
      </c>
      <c r="H32" s="92" t="s">
        <v>25</v>
      </c>
      <c r="I32" s="122">
        <f t="shared" ref="I32:I50" si="3">L32/M32</f>
        <v>1.0846952296819787</v>
      </c>
      <c r="J32" s="122">
        <f t="shared" ref="J32:J50" si="4">L32/O32</f>
        <v>0.97663551401869164</v>
      </c>
      <c r="K32" s="122">
        <f t="shared" ref="K32:K50" si="5">L32/N32</f>
        <v>1.18807450411224</v>
      </c>
      <c r="L32" s="122">
        <v>9823</v>
      </c>
      <c r="M32" s="122">
        <v>9056</v>
      </c>
      <c r="N32" s="122">
        <v>8268</v>
      </c>
      <c r="O32" s="122">
        <v>10058</v>
      </c>
    </row>
    <row r="33" spans="1:15" hidden="1" x14ac:dyDescent="0.25">
      <c r="A33" s="92" t="str">
        <f t="shared" si="0"/>
        <v>South Africa</v>
      </c>
      <c r="B33" s="122">
        <f t="shared" ref="B33:B50" si="6">I33</f>
        <v>0.96798048182509266</v>
      </c>
      <c r="C33" s="122">
        <f t="shared" ref="C33:C50" si="7">J33</f>
        <v>0.8942424008442077</v>
      </c>
      <c r="D33" s="122">
        <v>1</v>
      </c>
      <c r="E33" s="123">
        <f t="shared" si="1"/>
        <v>7.3738080980884968E-2</v>
      </c>
      <c r="F33" s="123">
        <f t="shared" si="2"/>
        <v>3.2019518174907335E-2</v>
      </c>
      <c r="H33" s="92" t="s">
        <v>28</v>
      </c>
      <c r="I33" s="122">
        <f t="shared" si="3"/>
        <v>0.96798048182509266</v>
      </c>
      <c r="J33" s="122">
        <f t="shared" si="4"/>
        <v>0.8942424008442077</v>
      </c>
      <c r="K33" s="122">
        <f t="shared" si="5"/>
        <v>1.0555948593526883</v>
      </c>
      <c r="L33" s="122">
        <v>243208</v>
      </c>
      <c r="M33" s="122">
        <v>251253</v>
      </c>
      <c r="N33" s="122">
        <v>230399</v>
      </c>
      <c r="O33" s="122">
        <v>271971</v>
      </c>
    </row>
    <row r="34" spans="1:15" hidden="1" x14ac:dyDescent="0.25">
      <c r="A34" s="92" t="str">
        <f t="shared" si="0"/>
        <v>Botswana</v>
      </c>
      <c r="B34" s="122">
        <f t="shared" si="6"/>
        <v>0.90530391018195899</v>
      </c>
      <c r="C34" s="122">
        <f t="shared" si="7"/>
        <v>0.84516408847766378</v>
      </c>
      <c r="D34" s="122">
        <f t="shared" ref="D34:D50" si="8">K34</f>
        <v>0.96884322174345372</v>
      </c>
      <c r="E34" s="123">
        <f t="shared" si="1"/>
        <v>6.0139821704295215E-2</v>
      </c>
      <c r="F34" s="123">
        <f t="shared" si="2"/>
        <v>6.3539311561494727E-2</v>
      </c>
      <c r="H34" s="92" t="s">
        <v>16</v>
      </c>
      <c r="I34" s="122">
        <f t="shared" si="3"/>
        <v>0.90530391018195899</v>
      </c>
      <c r="J34" s="122">
        <f t="shared" si="4"/>
        <v>0.84516408847766378</v>
      </c>
      <c r="K34" s="122">
        <f t="shared" si="5"/>
        <v>0.96884322174345372</v>
      </c>
      <c r="L34" s="122">
        <v>11692</v>
      </c>
      <c r="M34" s="122">
        <v>12915</v>
      </c>
      <c r="N34" s="122">
        <v>12068</v>
      </c>
      <c r="O34" s="122">
        <v>13834</v>
      </c>
    </row>
    <row r="35" spans="1:15" hidden="1" x14ac:dyDescent="0.25">
      <c r="A35" s="92" t="str">
        <f t="shared" si="0"/>
        <v>Lesotho</v>
      </c>
      <c r="B35" s="122">
        <f t="shared" si="6"/>
        <v>0.84713043478260874</v>
      </c>
      <c r="C35" s="122">
        <f t="shared" si="7"/>
        <v>0.77465012722646309</v>
      </c>
      <c r="D35" s="122">
        <f t="shared" si="8"/>
        <v>0.93412599482213055</v>
      </c>
      <c r="E35" s="123">
        <f t="shared" si="1"/>
        <v>7.2480307556145651E-2</v>
      </c>
      <c r="F35" s="123">
        <f t="shared" si="2"/>
        <v>8.6995560039521802E-2</v>
      </c>
      <c r="H35" s="92" t="s">
        <v>21</v>
      </c>
      <c r="I35" s="122">
        <f t="shared" si="3"/>
        <v>0.84713043478260874</v>
      </c>
      <c r="J35" s="122">
        <f t="shared" si="4"/>
        <v>0.77465012722646309</v>
      </c>
      <c r="K35" s="122">
        <f t="shared" si="5"/>
        <v>0.93412599482213055</v>
      </c>
      <c r="L35" s="122">
        <v>9742</v>
      </c>
      <c r="M35" s="122">
        <v>11500</v>
      </c>
      <c r="N35" s="122">
        <v>10429</v>
      </c>
      <c r="O35" s="122">
        <v>12576</v>
      </c>
    </row>
    <row r="36" spans="1:15" hidden="1" x14ac:dyDescent="0.25">
      <c r="A36" s="92" t="str">
        <f t="shared" si="0"/>
        <v>Zimbabwe</v>
      </c>
      <c r="B36" s="122">
        <f t="shared" si="6"/>
        <v>0.74651688029800833</v>
      </c>
      <c r="C36" s="122">
        <f t="shared" si="7"/>
        <v>0.68173115554064356</v>
      </c>
      <c r="D36" s="122">
        <f t="shared" si="8"/>
        <v>0.81980417677037631</v>
      </c>
      <c r="E36" s="123">
        <f t="shared" si="1"/>
        <v>6.4785724757364771E-2</v>
      </c>
      <c r="F36" s="123">
        <f t="shared" si="2"/>
        <v>7.328729647236798E-2</v>
      </c>
      <c r="H36" s="92" t="s">
        <v>173</v>
      </c>
      <c r="I36" s="122">
        <f t="shared" si="3"/>
        <v>0.74651688029800833</v>
      </c>
      <c r="J36" s="122">
        <f t="shared" si="4"/>
        <v>0.68173115554064356</v>
      </c>
      <c r="K36" s="122">
        <f t="shared" si="5"/>
        <v>0.81980417677037631</v>
      </c>
      <c r="L36" s="92">
        <v>50902</v>
      </c>
      <c r="M36" s="92">
        <v>68186</v>
      </c>
      <c r="N36" s="92">
        <v>62090.4375</v>
      </c>
      <c r="O36" s="92">
        <v>74665.796900000001</v>
      </c>
    </row>
    <row r="37" spans="1:15" hidden="1" x14ac:dyDescent="0.25">
      <c r="A37" s="92" t="str">
        <f t="shared" si="0"/>
        <v>Kenya</v>
      </c>
      <c r="B37" s="122">
        <f t="shared" si="6"/>
        <v>0.71539990439530032</v>
      </c>
      <c r="C37" s="122">
        <v>0.61</v>
      </c>
      <c r="D37" s="122">
        <v>0.83</v>
      </c>
      <c r="E37" s="123">
        <f t="shared" si="1"/>
        <v>0.10539990439530034</v>
      </c>
      <c r="F37" s="123">
        <f t="shared" si="2"/>
        <v>0.11460009560469964</v>
      </c>
      <c r="H37" s="92" t="s">
        <v>20</v>
      </c>
      <c r="I37" s="122">
        <f t="shared" si="3"/>
        <v>0.71539990439530032</v>
      </c>
      <c r="J37" s="122">
        <f t="shared" si="4"/>
        <v>0.61562302789474099</v>
      </c>
      <c r="K37" s="122">
        <f t="shared" si="5"/>
        <v>0.84540856334803793</v>
      </c>
      <c r="L37" s="122">
        <v>56870</v>
      </c>
      <c r="M37" s="122">
        <v>79494</v>
      </c>
      <c r="N37" s="122">
        <v>67269.25</v>
      </c>
      <c r="O37" s="122">
        <v>92377.960900000005</v>
      </c>
    </row>
    <row r="38" spans="1:15" hidden="1" x14ac:dyDescent="0.25">
      <c r="A38" s="92" t="str">
        <f t="shared" si="0"/>
        <v>Mozambique</v>
      </c>
      <c r="B38" s="122">
        <f t="shared" si="6"/>
        <v>0.69108455707745209</v>
      </c>
      <c r="C38" s="122">
        <v>0.54</v>
      </c>
      <c r="D38" s="122">
        <v>0.88</v>
      </c>
      <c r="E38" s="123">
        <f t="shared" si="1"/>
        <v>0.15108455707745205</v>
      </c>
      <c r="F38" s="123">
        <f t="shared" si="2"/>
        <v>0.18891544292254792</v>
      </c>
      <c r="H38" s="92" t="s">
        <v>24</v>
      </c>
      <c r="I38" s="122">
        <f t="shared" si="3"/>
        <v>0.69108455707745209</v>
      </c>
      <c r="J38" s="122">
        <f t="shared" si="4"/>
        <v>0.54571401961210642</v>
      </c>
      <c r="K38" s="122">
        <f t="shared" si="5"/>
        <v>0.89055237398415232</v>
      </c>
      <c r="L38" s="122">
        <v>72756</v>
      </c>
      <c r="M38" s="122">
        <v>105278</v>
      </c>
      <c r="N38" s="122">
        <v>81697.609400000001</v>
      </c>
      <c r="O38" s="122">
        <v>133322.57810000001</v>
      </c>
    </row>
    <row r="39" spans="1:15" hidden="1" x14ac:dyDescent="0.25">
      <c r="A39" s="92" t="str">
        <f t="shared" si="0"/>
        <v>Swaziland</v>
      </c>
      <c r="B39" s="122">
        <f t="shared" si="6"/>
        <v>0.64893431167016069</v>
      </c>
      <c r="C39" s="122">
        <f t="shared" si="7"/>
        <v>0.6031990906138357</v>
      </c>
      <c r="D39" s="122">
        <f t="shared" si="8"/>
        <v>0.7036370524720591</v>
      </c>
      <c r="E39" s="123">
        <f t="shared" si="1"/>
        <v>4.5735221056324993E-2</v>
      </c>
      <c r="F39" s="123">
        <f t="shared" si="2"/>
        <v>5.4702740801898408E-2</v>
      </c>
      <c r="H39" s="92" t="s">
        <v>30</v>
      </c>
      <c r="I39" s="122">
        <f t="shared" si="3"/>
        <v>0.64893431167016069</v>
      </c>
      <c r="J39" s="122">
        <f t="shared" si="4"/>
        <v>0.6031990906138357</v>
      </c>
      <c r="K39" s="122">
        <f t="shared" si="5"/>
        <v>0.7036370524720591</v>
      </c>
      <c r="L39" s="122">
        <v>7429</v>
      </c>
      <c r="M39" s="122">
        <v>11448</v>
      </c>
      <c r="N39" s="122">
        <v>10558</v>
      </c>
      <c r="O39" s="122">
        <v>12316</v>
      </c>
    </row>
    <row r="40" spans="1:15" hidden="1" x14ac:dyDescent="0.25">
      <c r="A40" s="92" t="str">
        <f t="shared" si="0"/>
        <v>Rwanda</v>
      </c>
      <c r="B40" s="122">
        <f t="shared" si="6"/>
        <v>0.58304985907279616</v>
      </c>
      <c r="C40" s="122">
        <v>0.52</v>
      </c>
      <c r="D40" s="122">
        <v>0.64</v>
      </c>
      <c r="E40" s="123">
        <f t="shared" si="1"/>
        <v>6.3049859072796144E-2</v>
      </c>
      <c r="F40" s="123">
        <f t="shared" si="2"/>
        <v>5.6950140927203852E-2</v>
      </c>
      <c r="H40" s="92" t="s">
        <v>26</v>
      </c>
      <c r="I40" s="122">
        <f t="shared" si="3"/>
        <v>0.58304985907279616</v>
      </c>
      <c r="J40" s="122">
        <f t="shared" si="4"/>
        <v>0.53348154735437969</v>
      </c>
      <c r="K40" s="122">
        <f t="shared" si="5"/>
        <v>0.64952360329146819</v>
      </c>
      <c r="L40" s="122">
        <v>5999</v>
      </c>
      <c r="M40" s="122">
        <v>10289</v>
      </c>
      <c r="N40" s="122">
        <v>9236</v>
      </c>
      <c r="O40" s="122">
        <v>11245</v>
      </c>
    </row>
    <row r="41" spans="1:15" hidden="1" x14ac:dyDescent="0.25">
      <c r="A41" s="92" t="str">
        <f t="shared" si="0"/>
        <v>Malawi</v>
      </c>
      <c r="B41" s="122">
        <f t="shared" si="6"/>
        <v>0.57969462045425657</v>
      </c>
      <c r="C41" s="122">
        <v>0.53</v>
      </c>
      <c r="D41" s="122">
        <f t="shared" si="8"/>
        <v>0.63831190899822077</v>
      </c>
      <c r="E41" s="123">
        <f t="shared" si="1"/>
        <v>4.9694620454256544E-2</v>
      </c>
      <c r="F41" s="123">
        <f t="shared" si="2"/>
        <v>5.8617288543964197E-2</v>
      </c>
      <c r="H41" s="92" t="s">
        <v>23</v>
      </c>
      <c r="I41" s="122">
        <f t="shared" si="3"/>
        <v>0.57969462045425657</v>
      </c>
      <c r="J41" s="122">
        <f t="shared" si="4"/>
        <v>0.52319465154767564</v>
      </c>
      <c r="K41" s="122">
        <f t="shared" si="5"/>
        <v>0.63831190899822077</v>
      </c>
      <c r="L41" s="122">
        <v>31929</v>
      </c>
      <c r="M41" s="122">
        <v>55079</v>
      </c>
      <c r="N41" s="122">
        <v>50021</v>
      </c>
      <c r="O41" s="122">
        <v>61027</v>
      </c>
    </row>
    <row r="42" spans="1:15" hidden="1" x14ac:dyDescent="0.25">
      <c r="A42" s="92" t="str">
        <f t="shared" si="0"/>
        <v>Burundi</v>
      </c>
      <c r="B42" s="122">
        <f t="shared" si="6"/>
        <v>0.57064220183486236</v>
      </c>
      <c r="C42" s="122">
        <v>0.43</v>
      </c>
      <c r="D42" s="122">
        <v>0.69</v>
      </c>
      <c r="E42" s="123">
        <f t="shared" si="1"/>
        <v>0.14064220183486237</v>
      </c>
      <c r="F42" s="123">
        <f t="shared" si="2"/>
        <v>0.11935779816513759</v>
      </c>
      <c r="H42" s="92" t="s">
        <v>17</v>
      </c>
      <c r="I42" s="122">
        <f t="shared" si="3"/>
        <v>0.57064220183486236</v>
      </c>
      <c r="J42" s="122">
        <f t="shared" si="4"/>
        <v>0.47345385347288299</v>
      </c>
      <c r="K42" s="122">
        <f t="shared" si="5"/>
        <v>0.76295614842072979</v>
      </c>
      <c r="L42" s="122">
        <v>2488</v>
      </c>
      <c r="M42" s="122">
        <v>4360</v>
      </c>
      <c r="N42" s="122">
        <v>3261</v>
      </c>
      <c r="O42" s="122">
        <v>5255</v>
      </c>
    </row>
    <row r="43" spans="1:15" hidden="1" x14ac:dyDescent="0.25">
      <c r="A43" s="92" t="str">
        <f t="shared" si="0"/>
        <v>United Republic of Tanzania</v>
      </c>
      <c r="B43" s="122">
        <f t="shared" si="6"/>
        <v>0.47048413012598095</v>
      </c>
      <c r="C43" s="122">
        <f t="shared" si="7"/>
        <v>0.42187467373828069</v>
      </c>
      <c r="D43" s="122">
        <v>0.52</v>
      </c>
      <c r="E43" s="123">
        <f t="shared" si="1"/>
        <v>4.8609456387700256E-2</v>
      </c>
      <c r="F43" s="123">
        <f t="shared" si="2"/>
        <v>4.9515869874019069E-2</v>
      </c>
      <c r="H43" s="92" t="s">
        <v>32</v>
      </c>
      <c r="I43" s="122">
        <f t="shared" si="3"/>
        <v>0.47048413012598095</v>
      </c>
      <c r="J43" s="122">
        <f t="shared" si="4"/>
        <v>0.42187467373828069</v>
      </c>
      <c r="K43" s="122">
        <f t="shared" si="5"/>
        <v>0.52700358656667756</v>
      </c>
      <c r="L43" s="122">
        <v>40408</v>
      </c>
      <c r="M43" s="122">
        <v>85886</v>
      </c>
      <c r="N43" s="122">
        <v>76675</v>
      </c>
      <c r="O43" s="122">
        <v>95782</v>
      </c>
    </row>
    <row r="44" spans="1:15" hidden="1" x14ac:dyDescent="0.25">
      <c r="A44" s="92" t="str">
        <f t="shared" si="0"/>
        <v>Eritrea</v>
      </c>
      <c r="B44" s="122">
        <f t="shared" si="6"/>
        <v>0.41554559043348283</v>
      </c>
      <c r="C44" s="122">
        <f t="shared" si="7"/>
        <v>0.31735159817351599</v>
      </c>
      <c r="D44" s="122">
        <f t="shared" si="8"/>
        <v>0.53564547206165702</v>
      </c>
      <c r="E44" s="123">
        <f t="shared" si="1"/>
        <v>9.8193992259966834E-2</v>
      </c>
      <c r="F44" s="123">
        <f t="shared" si="2"/>
        <v>0.1200998816281742</v>
      </c>
      <c r="H44" s="92" t="s">
        <v>18</v>
      </c>
      <c r="I44" s="122">
        <f t="shared" si="3"/>
        <v>0.41554559043348283</v>
      </c>
      <c r="J44" s="122">
        <f t="shared" si="4"/>
        <v>0.31735159817351599</v>
      </c>
      <c r="K44" s="122">
        <f t="shared" si="5"/>
        <v>0.53564547206165702</v>
      </c>
      <c r="L44" s="122">
        <v>278</v>
      </c>
      <c r="M44" s="122">
        <v>669</v>
      </c>
      <c r="N44" s="122">
        <v>519</v>
      </c>
      <c r="O44" s="122">
        <v>876</v>
      </c>
    </row>
    <row r="45" spans="1:15" hidden="1" x14ac:dyDescent="0.25">
      <c r="A45" s="92" t="str">
        <f t="shared" si="0"/>
        <v>Uganda</v>
      </c>
      <c r="B45" s="122">
        <f t="shared" si="6"/>
        <v>0.37944735863863532</v>
      </c>
      <c r="C45" s="122">
        <f t="shared" si="7"/>
        <v>0.34420382165605096</v>
      </c>
      <c r="D45" s="122">
        <f t="shared" si="8"/>
        <v>0.41873524344330293</v>
      </c>
      <c r="E45" s="123">
        <f t="shared" si="1"/>
        <v>3.5243536982584367E-2</v>
      </c>
      <c r="F45" s="123">
        <f t="shared" si="2"/>
        <v>3.9287884804667605E-2</v>
      </c>
      <c r="H45" s="92" t="s">
        <v>31</v>
      </c>
      <c r="I45" s="122">
        <f t="shared" si="3"/>
        <v>0.37944735863863532</v>
      </c>
      <c r="J45" s="122">
        <f t="shared" si="4"/>
        <v>0.34420382165605096</v>
      </c>
      <c r="K45" s="122">
        <f t="shared" si="5"/>
        <v>0.41873524344330293</v>
      </c>
      <c r="L45" s="122">
        <v>45934</v>
      </c>
      <c r="M45" s="122">
        <v>121055</v>
      </c>
      <c r="N45" s="122">
        <v>109697</v>
      </c>
      <c r="O45" s="122">
        <v>133450</v>
      </c>
    </row>
    <row r="46" spans="1:15" hidden="1" x14ac:dyDescent="0.25">
      <c r="A46" s="92" t="str">
        <f t="shared" si="0"/>
        <v>Zambia</v>
      </c>
      <c r="B46" s="122">
        <f t="shared" si="6"/>
        <v>0.37300289035114692</v>
      </c>
      <c r="C46" s="122">
        <f t="shared" si="7"/>
        <v>0.34615516316444284</v>
      </c>
      <c r="D46" s="122">
        <f t="shared" si="8"/>
        <v>0.40258861011549185</v>
      </c>
      <c r="E46" s="123">
        <f t="shared" si="1"/>
        <v>2.6847727186704085E-2</v>
      </c>
      <c r="F46" s="123">
        <f t="shared" si="2"/>
        <v>2.9585719764344931E-2</v>
      </c>
      <c r="H46" s="92" t="s">
        <v>80</v>
      </c>
      <c r="I46" s="122">
        <f t="shared" si="3"/>
        <v>0.37300289035114692</v>
      </c>
      <c r="J46" s="122">
        <f t="shared" si="4"/>
        <v>0.34615516316444284</v>
      </c>
      <c r="K46" s="122">
        <f t="shared" si="5"/>
        <v>0.40258861011549185</v>
      </c>
      <c r="L46" s="92">
        <v>30327</v>
      </c>
      <c r="M46" s="92">
        <v>81305</v>
      </c>
      <c r="N46" s="92">
        <v>75330</v>
      </c>
      <c r="O46" s="92">
        <v>87611</v>
      </c>
    </row>
    <row r="47" spans="1:15" hidden="1" x14ac:dyDescent="0.25">
      <c r="A47" s="92" t="str">
        <f t="shared" si="0"/>
        <v>Angola</v>
      </c>
      <c r="B47" s="122">
        <f t="shared" si="6"/>
        <v>0.27825416706811834</v>
      </c>
      <c r="C47" s="122">
        <f t="shared" si="7"/>
        <v>0.19845387390482735</v>
      </c>
      <c r="D47" s="122">
        <f t="shared" si="8"/>
        <v>0.38937575839288124</v>
      </c>
      <c r="E47" s="123">
        <f t="shared" si="1"/>
        <v>7.9800293163290986E-2</v>
      </c>
      <c r="F47" s="123">
        <f t="shared" si="2"/>
        <v>0.1111215913247629</v>
      </c>
      <c r="H47" s="92" t="s">
        <v>15</v>
      </c>
      <c r="I47" s="122">
        <f t="shared" si="3"/>
        <v>0.27825416706811834</v>
      </c>
      <c r="J47" s="122">
        <f t="shared" si="4"/>
        <v>0.19845387390482735</v>
      </c>
      <c r="K47" s="122">
        <f t="shared" si="5"/>
        <v>0.38937575839288124</v>
      </c>
      <c r="L47" s="122">
        <v>5776</v>
      </c>
      <c r="M47" s="122">
        <v>20758</v>
      </c>
      <c r="N47" s="122">
        <v>14834</v>
      </c>
      <c r="O47" s="122">
        <v>29105</v>
      </c>
    </row>
    <row r="48" spans="1:15" hidden="1" x14ac:dyDescent="0.25">
      <c r="A48" s="92" t="str">
        <f t="shared" si="0"/>
        <v>South Sudan</v>
      </c>
      <c r="B48" s="122">
        <f t="shared" si="6"/>
        <v>3.2152300370174511E-2</v>
      </c>
      <c r="C48" s="122">
        <f t="shared" si="7"/>
        <v>2.3047763457164517E-2</v>
      </c>
      <c r="D48" s="122">
        <v>0.04</v>
      </c>
      <c r="E48" s="123">
        <f t="shared" si="1"/>
        <v>9.1045369130099939E-3</v>
      </c>
      <c r="F48" s="123">
        <f t="shared" si="2"/>
        <v>7.84769962982549E-3</v>
      </c>
      <c r="H48" s="92" t="s">
        <v>29</v>
      </c>
      <c r="I48" s="122">
        <f t="shared" si="3"/>
        <v>3.2152300370174511E-2</v>
      </c>
      <c r="J48" s="122">
        <f t="shared" si="4"/>
        <v>2.3047763457164517E-2</v>
      </c>
      <c r="K48" s="122">
        <f t="shared" si="5"/>
        <v>5.0181578078573784E-2</v>
      </c>
      <c r="L48" s="122">
        <v>304</v>
      </c>
      <c r="M48" s="122">
        <v>9455</v>
      </c>
      <c r="N48" s="122">
        <v>6058</v>
      </c>
      <c r="O48" s="122">
        <v>13190</v>
      </c>
    </row>
    <row r="49" spans="1:15" hidden="1" x14ac:dyDescent="0.25">
      <c r="A49" s="92" t="str">
        <f t="shared" si="0"/>
        <v>Somalia</v>
      </c>
      <c r="B49" s="122">
        <f t="shared" si="6"/>
        <v>2.7164685908319185E-2</v>
      </c>
      <c r="C49" s="122">
        <f t="shared" si="7"/>
        <v>1.9728729963008632E-2</v>
      </c>
      <c r="D49" s="122">
        <f t="shared" si="8"/>
        <v>3.8929440389294405E-2</v>
      </c>
      <c r="E49" s="123">
        <f t="shared" si="1"/>
        <v>7.4359559453105531E-3</v>
      </c>
      <c r="F49" s="123">
        <f t="shared" si="2"/>
        <v>1.176475448097522E-2</v>
      </c>
      <c r="H49" s="92" t="s">
        <v>27</v>
      </c>
      <c r="I49" s="122">
        <f t="shared" si="3"/>
        <v>2.7164685908319185E-2</v>
      </c>
      <c r="J49" s="122">
        <f t="shared" si="4"/>
        <v>1.9728729963008632E-2</v>
      </c>
      <c r="K49" s="122">
        <f t="shared" si="5"/>
        <v>3.8929440389294405E-2</v>
      </c>
      <c r="L49" s="122">
        <v>48</v>
      </c>
      <c r="M49" s="122">
        <v>1767</v>
      </c>
      <c r="N49" s="122">
        <v>1233</v>
      </c>
      <c r="O49" s="122">
        <v>2433</v>
      </c>
    </row>
    <row r="50" spans="1:15" hidden="1" x14ac:dyDescent="0.25">
      <c r="A50" s="92" t="str">
        <f t="shared" si="0"/>
        <v>Madagascar</v>
      </c>
      <c r="B50" s="122">
        <f t="shared" si="6"/>
        <v>5.5157198014340876E-4</v>
      </c>
      <c r="C50" s="122">
        <f t="shared" si="7"/>
        <v>4.5167118337850043E-4</v>
      </c>
      <c r="D50" s="122">
        <f t="shared" si="8"/>
        <v>6.8540095956134343E-4</v>
      </c>
      <c r="E50" s="123">
        <f t="shared" si="1"/>
        <v>9.9900796764908326E-5</v>
      </c>
      <c r="F50" s="123">
        <f t="shared" si="2"/>
        <v>1.3382897941793467E-4</v>
      </c>
      <c r="H50" s="92" t="s">
        <v>22</v>
      </c>
      <c r="I50" s="122">
        <f t="shared" si="3"/>
        <v>5.5157198014340876E-4</v>
      </c>
      <c r="J50" s="122">
        <f t="shared" si="4"/>
        <v>4.5167118337850043E-4</v>
      </c>
      <c r="K50" s="122">
        <f t="shared" si="5"/>
        <v>6.8540095956134343E-4</v>
      </c>
      <c r="L50" s="122">
        <v>1</v>
      </c>
      <c r="M50" s="122">
        <v>1813</v>
      </c>
      <c r="N50" s="122">
        <v>1459</v>
      </c>
      <c r="O50" s="122">
        <v>2214</v>
      </c>
    </row>
  </sheetData>
  <sheetProtection algorithmName="SHA-512" hashValue="e+ikvo/QY7PhCqs1ryZ8f69HKflxHITuUALYyHsS+MKO8XioBtnjNk6ffRhQttzTYIYxwP7+hhjddBzSyux/RA==" saltValue="mIrb+Z8wU9BEei6Qfd0JDg==" spinCount="100000" sheet="1" scenarios="1"/>
  <sortState ref="H32:O50">
    <sortCondition descending="1" ref="I32"/>
  </sortState>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26:K55"/>
  <sheetViews>
    <sheetView showGridLines="0" showRowColHeaders="0" zoomScale="80" zoomScaleNormal="80" workbookViewId="0">
      <selection sqref="A1:F1"/>
    </sheetView>
  </sheetViews>
  <sheetFormatPr defaultRowHeight="15.75" x14ac:dyDescent="0.25"/>
  <cols>
    <col min="1" max="1" width="29.75" style="92" bestFit="1" customWidth="1"/>
    <col min="2" max="7" width="6.25" style="92" bestFit="1" customWidth="1"/>
    <col min="8" max="8" width="6.125" style="92" bestFit="1" customWidth="1"/>
    <col min="9" max="11" width="4.875" style="92" bestFit="1" customWidth="1"/>
    <col min="12" max="16384" width="9" style="92"/>
  </cols>
  <sheetData>
    <row r="26" spans="1:1" x14ac:dyDescent="0.25">
      <c r="A26" s="92" t="s">
        <v>338</v>
      </c>
    </row>
    <row r="27" spans="1:1" x14ac:dyDescent="0.25">
      <c r="A27" s="92" t="s">
        <v>294</v>
      </c>
    </row>
    <row r="33" spans="1:11" hidden="1" x14ac:dyDescent="0.25">
      <c r="A33" s="97" t="s">
        <v>180</v>
      </c>
      <c r="B33" s="97">
        <v>2009</v>
      </c>
      <c r="C33" s="97">
        <v>2010</v>
      </c>
      <c r="D33" s="97">
        <v>2011</v>
      </c>
      <c r="E33" s="97">
        <v>2012</v>
      </c>
      <c r="F33" s="97">
        <v>2013</v>
      </c>
      <c r="G33" s="97">
        <v>2014</v>
      </c>
      <c r="H33" s="97">
        <v>2015</v>
      </c>
    </row>
    <row r="34" spans="1:11" hidden="1" x14ac:dyDescent="0.25">
      <c r="A34" s="92" t="s">
        <v>184</v>
      </c>
      <c r="B34" s="95">
        <v>0.20950631008716972</v>
      </c>
      <c r="C34" s="95">
        <v>0.35928467087586829</v>
      </c>
      <c r="D34" s="95">
        <v>0.43614695263165465</v>
      </c>
      <c r="E34" s="95">
        <v>0.49077623128610665</v>
      </c>
      <c r="F34" s="95">
        <v>0.48173526242463072</v>
      </c>
      <c r="G34" s="95">
        <v>0.60174047278109044</v>
      </c>
      <c r="H34" s="95">
        <v>0.56689192569370328</v>
      </c>
    </row>
    <row r="35" spans="1:11" hidden="1" x14ac:dyDescent="0.25">
      <c r="A35" s="92" t="s">
        <v>185</v>
      </c>
      <c r="B35" s="95">
        <v>6.9788395201565157E-2</v>
      </c>
      <c r="C35" s="95">
        <v>9.4827661260131813E-2</v>
      </c>
      <c r="D35" s="95">
        <v>0.10049582386447481</v>
      </c>
      <c r="E35" s="95">
        <v>0.10373009727532304</v>
      </c>
      <c r="F35" s="95">
        <v>0.12776979986548634</v>
      </c>
      <c r="G35" s="95">
        <v>0.15415409416566037</v>
      </c>
      <c r="H35" s="95">
        <v>0.16856267939139641</v>
      </c>
    </row>
    <row r="36" spans="1:11" hidden="1" x14ac:dyDescent="0.25">
      <c r="A36" s="92" t="s">
        <v>186</v>
      </c>
      <c r="B36" s="95">
        <v>8.0892169952092984E-3</v>
      </c>
      <c r="C36" s="95">
        <v>1.352686374344555E-2</v>
      </c>
      <c r="D36" s="95">
        <v>3.7851314596554851E-2</v>
      </c>
      <c r="E36" s="95">
        <v>6.8106312292358806E-2</v>
      </c>
      <c r="F36" s="95">
        <v>0.10058574025449404</v>
      </c>
      <c r="G36" s="95">
        <v>8.6260733801717407E-2</v>
      </c>
      <c r="H36" s="95">
        <v>7.3734479465138489E-2</v>
      </c>
    </row>
    <row r="37" spans="1:11" hidden="1" x14ac:dyDescent="0.25">
      <c r="A37" s="92" t="s">
        <v>187</v>
      </c>
      <c r="B37" s="95">
        <v>0.15571632928267182</v>
      </c>
      <c r="C37" s="95">
        <v>0.18578873848178493</v>
      </c>
      <c r="D37" s="95">
        <v>0.13735324290436568</v>
      </c>
      <c r="E37" s="95">
        <v>0.17391304347826086</v>
      </c>
      <c r="F37" s="95">
        <v>0.18240651794003626</v>
      </c>
      <c r="G37" s="95">
        <v>0.16262033356936004</v>
      </c>
      <c r="H37" s="95">
        <v>0.18361494459483083</v>
      </c>
    </row>
    <row r="38" spans="1:11" hidden="1" x14ac:dyDescent="0.25">
      <c r="A38" s="92" t="s">
        <v>188</v>
      </c>
      <c r="B38" s="95">
        <v>5.3951785827913164E-2</v>
      </c>
      <c r="C38" s="95">
        <v>2.804647711862417E-2</v>
      </c>
      <c r="D38" s="95">
        <v>2.8424626063758902E-2</v>
      </c>
      <c r="E38" s="95">
        <v>3.0031604883860082E-2</v>
      </c>
      <c r="F38" s="95">
        <v>0.15127203989062402</v>
      </c>
      <c r="G38" s="95">
        <v>0.19204635203798914</v>
      </c>
      <c r="H38" s="95">
        <v>0.25005553378181861</v>
      </c>
    </row>
    <row r="39" spans="1:11" hidden="1" x14ac:dyDescent="0.25">
      <c r="A39" s="92" t="s">
        <v>189</v>
      </c>
      <c r="B39" s="95">
        <v>0.26496924394611848</v>
      </c>
      <c r="C39" s="95">
        <v>0.27088456170665248</v>
      </c>
      <c r="D39" s="95">
        <v>0.29447434761872315</v>
      </c>
      <c r="E39" s="95">
        <v>0.37474484409094111</v>
      </c>
      <c r="F39" s="95">
        <v>0.45197446555819476</v>
      </c>
      <c r="G39" s="95">
        <v>0.47208003722661701</v>
      </c>
      <c r="H39" s="95">
        <v>0.41908506075768404</v>
      </c>
    </row>
    <row r="40" spans="1:11" hidden="1" x14ac:dyDescent="0.25">
      <c r="A40" s="92" t="s">
        <v>179</v>
      </c>
      <c r="B40" s="95">
        <v>0.16356093906655453</v>
      </c>
      <c r="C40" s="95">
        <v>0.27039621324820262</v>
      </c>
      <c r="D40" s="95">
        <v>0.33092746174101667</v>
      </c>
      <c r="E40" s="95">
        <v>0.38550893795494939</v>
      </c>
      <c r="F40" s="95">
        <v>0.39043302790834522</v>
      </c>
      <c r="G40" s="95">
        <v>0.49106524082701269</v>
      </c>
      <c r="H40" s="95">
        <v>0.46995835144198311</v>
      </c>
      <c r="I40" s="95"/>
      <c r="J40" s="95"/>
      <c r="K40" s="95"/>
    </row>
    <row r="41" spans="1:11" hidden="1" x14ac:dyDescent="0.25">
      <c r="A41" s="92" t="s">
        <v>191</v>
      </c>
      <c r="B41" s="95">
        <v>0.16356093906655453</v>
      </c>
      <c r="C41" s="95">
        <v>0.28026178163118781</v>
      </c>
      <c r="D41" s="95">
        <v>0.34289360994546514</v>
      </c>
      <c r="E41" s="95">
        <v>0.39771614436144964</v>
      </c>
      <c r="F41" s="95">
        <v>0.39786551432796469</v>
      </c>
      <c r="G41" s="95">
        <v>0.49983590308278997</v>
      </c>
      <c r="H41" s="95">
        <v>0.47581125009387321</v>
      </c>
      <c r="I41" s="95"/>
      <c r="J41" s="95"/>
      <c r="K41" s="95"/>
    </row>
    <row r="42" spans="1:11" hidden="1" x14ac:dyDescent="0.25">
      <c r="A42" s="92" t="s">
        <v>192</v>
      </c>
      <c r="B42" s="95">
        <v>0.16946822343894558</v>
      </c>
      <c r="C42" s="95">
        <v>0.26887231819019619</v>
      </c>
      <c r="D42" s="95">
        <v>0.32282519404727811</v>
      </c>
      <c r="E42" s="95">
        <v>0.3737867966535568</v>
      </c>
      <c r="F42" s="95">
        <v>0.3797273606312408</v>
      </c>
      <c r="G42" s="95">
        <v>0.46907354529516554</v>
      </c>
      <c r="H42" s="95">
        <v>0.44974703281419715</v>
      </c>
      <c r="I42" s="95"/>
      <c r="J42" s="95"/>
      <c r="K42" s="95"/>
    </row>
    <row r="44" spans="1:11" x14ac:dyDescent="0.25">
      <c r="A44" s="97"/>
    </row>
    <row r="45" spans="1:11" x14ac:dyDescent="0.25">
      <c r="B45" s="97"/>
      <c r="C45" s="97"/>
      <c r="D45" s="97"/>
      <c r="E45" s="97"/>
      <c r="F45" s="97"/>
      <c r="G45" s="97"/>
      <c r="H45" s="97"/>
      <c r="I45" s="97"/>
      <c r="J45" s="97"/>
      <c r="K45" s="97"/>
    </row>
    <row r="46" spans="1:11" x14ac:dyDescent="0.25">
      <c r="B46" s="95"/>
      <c r="C46" s="95"/>
      <c r="D46" s="95"/>
      <c r="E46" s="95"/>
      <c r="F46" s="95"/>
      <c r="G46" s="95"/>
      <c r="H46" s="95"/>
      <c r="I46" s="95"/>
      <c r="J46" s="95"/>
      <c r="K46" s="95"/>
    </row>
    <row r="47" spans="1:11" x14ac:dyDescent="0.25">
      <c r="B47" s="95"/>
      <c r="C47" s="95"/>
      <c r="D47" s="95"/>
      <c r="E47" s="95"/>
      <c r="F47" s="95"/>
      <c r="G47" s="95"/>
      <c r="H47" s="95"/>
      <c r="I47" s="95"/>
      <c r="J47" s="95"/>
      <c r="K47" s="95"/>
    </row>
    <row r="48" spans="1:11" x14ac:dyDescent="0.25">
      <c r="B48" s="95"/>
      <c r="C48" s="95"/>
      <c r="D48" s="95"/>
      <c r="E48" s="95"/>
      <c r="F48" s="95"/>
      <c r="G48" s="95"/>
      <c r="H48" s="95"/>
      <c r="I48" s="95"/>
      <c r="J48" s="95"/>
      <c r="K48" s="95"/>
    </row>
    <row r="49" spans="2:11" x14ac:dyDescent="0.25">
      <c r="B49" s="95"/>
      <c r="C49" s="95"/>
      <c r="D49" s="95"/>
      <c r="E49" s="95"/>
      <c r="F49" s="95"/>
      <c r="G49" s="95"/>
      <c r="H49" s="95"/>
      <c r="I49" s="95"/>
      <c r="J49" s="95"/>
      <c r="K49" s="95"/>
    </row>
    <row r="50" spans="2:11" x14ac:dyDescent="0.25">
      <c r="B50" s="95"/>
      <c r="C50" s="95"/>
      <c r="D50" s="95"/>
      <c r="E50" s="95"/>
      <c r="F50" s="95"/>
      <c r="G50" s="95"/>
      <c r="H50" s="95"/>
      <c r="I50" s="95"/>
      <c r="J50" s="95"/>
      <c r="K50" s="95"/>
    </row>
    <row r="51" spans="2:11" x14ac:dyDescent="0.25">
      <c r="B51" s="95"/>
      <c r="C51" s="95"/>
      <c r="D51" s="95"/>
      <c r="E51" s="95"/>
      <c r="F51" s="95"/>
      <c r="G51" s="95"/>
      <c r="H51" s="95"/>
      <c r="I51" s="95"/>
      <c r="J51" s="95"/>
      <c r="K51" s="95"/>
    </row>
    <row r="52" spans="2:11" x14ac:dyDescent="0.25">
      <c r="B52" s="95"/>
      <c r="C52" s="95"/>
      <c r="D52" s="95"/>
      <c r="E52" s="95"/>
      <c r="F52" s="95"/>
      <c r="G52" s="95"/>
      <c r="H52" s="95"/>
      <c r="I52" s="95"/>
      <c r="J52" s="95"/>
      <c r="K52" s="95"/>
    </row>
    <row r="53" spans="2:11" x14ac:dyDescent="0.25">
      <c r="B53" s="95"/>
      <c r="C53" s="95"/>
      <c r="D53" s="95"/>
      <c r="E53" s="95"/>
      <c r="F53" s="95"/>
      <c r="G53" s="95"/>
      <c r="H53" s="95"/>
      <c r="I53" s="95"/>
      <c r="J53" s="95"/>
      <c r="K53" s="95"/>
    </row>
    <row r="54" spans="2:11" x14ac:dyDescent="0.25">
      <c r="B54" s="95"/>
      <c r="C54" s="95"/>
      <c r="D54" s="95"/>
      <c r="E54" s="95"/>
      <c r="F54" s="95"/>
      <c r="G54" s="95"/>
      <c r="H54" s="95"/>
      <c r="I54" s="95"/>
      <c r="J54" s="95"/>
      <c r="K54" s="95"/>
    </row>
    <row r="55" spans="2:11" x14ac:dyDescent="0.25">
      <c r="B55" s="95"/>
      <c r="C55" s="95"/>
      <c r="D55" s="95"/>
      <c r="E55" s="95"/>
      <c r="F55" s="95"/>
      <c r="G55" s="95"/>
      <c r="H55" s="95"/>
      <c r="I55" s="95"/>
      <c r="J55" s="95"/>
      <c r="K55" s="95"/>
    </row>
  </sheetData>
  <sheetProtection algorithmName="SHA-512" hashValue="TFCEk2RDTYOHeGRJeuQn8XmUIlMUZoIrTbfEsHW2YRUpP5IL+JQ3gBNJJA3SjUGagFkKDIsHij1mbd5LYsdzXg==" saltValue="EAzOPMHnfNtXX+0PRoeYsw==" spinCount="100000" sheet="1" scenarios="1"/>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26:O49"/>
  <sheetViews>
    <sheetView showGridLines="0" showRowColHeaders="0" zoomScale="80" zoomScaleNormal="80" workbookViewId="0"/>
  </sheetViews>
  <sheetFormatPr defaultRowHeight="15.75" x14ac:dyDescent="0.25"/>
  <cols>
    <col min="1" max="1" width="9" style="92"/>
    <col min="2" max="2" width="4.875" style="92" bestFit="1" customWidth="1"/>
    <col min="3" max="3" width="5.875" style="92" bestFit="1" customWidth="1"/>
    <col min="4" max="4" width="5.75" style="92" bestFit="1" customWidth="1"/>
    <col min="5" max="16384" width="9" style="92"/>
  </cols>
  <sheetData>
    <row r="26" spans="1:15" ht="15.75" customHeight="1" x14ac:dyDescent="0.25">
      <c r="A26" s="92" t="s">
        <v>338</v>
      </c>
    </row>
    <row r="27" spans="1:15" x14ac:dyDescent="0.25">
      <c r="A27" s="92" t="s">
        <v>331</v>
      </c>
    </row>
    <row r="31" spans="1:15" hidden="1" x14ac:dyDescent="0.25">
      <c r="A31" s="92" t="s">
        <v>174</v>
      </c>
      <c r="B31" s="92" t="s">
        <v>229</v>
      </c>
      <c r="C31" s="92" t="s">
        <v>210</v>
      </c>
      <c r="D31" s="92" t="s">
        <v>211</v>
      </c>
      <c r="E31" s="121" t="s">
        <v>212</v>
      </c>
      <c r="F31" s="121" t="s">
        <v>213</v>
      </c>
      <c r="I31" s="92" t="s">
        <v>304</v>
      </c>
      <c r="J31" s="92" t="s">
        <v>306</v>
      </c>
      <c r="K31" s="92" t="s">
        <v>305</v>
      </c>
      <c r="L31" s="124" t="s">
        <v>229</v>
      </c>
      <c r="M31" s="124" t="s">
        <v>332</v>
      </c>
      <c r="N31" s="124" t="s">
        <v>308</v>
      </c>
      <c r="O31" s="124" t="s">
        <v>307</v>
      </c>
    </row>
    <row r="32" spans="1:15" hidden="1" x14ac:dyDescent="0.25">
      <c r="A32" s="92" t="str">
        <f>H32</f>
        <v>Lesotho</v>
      </c>
      <c r="B32" s="120">
        <f>I32</f>
        <v>0.92765217391304344</v>
      </c>
      <c r="C32" s="122">
        <v>0.84</v>
      </c>
      <c r="D32" s="122">
        <v>1</v>
      </c>
      <c r="E32" s="123">
        <f>B32-C32</f>
        <v>8.7652173913043474E-2</v>
      </c>
      <c r="F32" s="123">
        <f>D32-B32</f>
        <v>7.2347826086956557E-2</v>
      </c>
      <c r="H32" s="92" t="s">
        <v>21</v>
      </c>
      <c r="I32" s="122">
        <f t="shared" ref="I32:I49" si="0">L32/M32</f>
        <v>0.92765217391304344</v>
      </c>
      <c r="J32" s="122">
        <f t="shared" ref="J32:J49" si="1">L32/O32</f>
        <v>0.84828244274809161</v>
      </c>
      <c r="K32" s="122">
        <f t="shared" ref="K32:K49" si="2">L32/N32</f>
        <v>1.0229168664301467</v>
      </c>
      <c r="L32" s="122">
        <v>10668</v>
      </c>
      <c r="M32" s="122">
        <v>11500</v>
      </c>
      <c r="N32" s="122">
        <v>10429</v>
      </c>
      <c r="O32" s="122">
        <v>12576</v>
      </c>
    </row>
    <row r="33" spans="1:15" hidden="1" x14ac:dyDescent="0.25">
      <c r="A33" s="92" t="str">
        <f t="shared" ref="A33:A49" si="3">H33</f>
        <v>Rwanda</v>
      </c>
      <c r="B33" s="120">
        <f t="shared" ref="B33:B49" si="4">I33</f>
        <v>0.82631937020118573</v>
      </c>
      <c r="C33" s="122">
        <v>0.74</v>
      </c>
      <c r="D33" s="122">
        <v>0.9</v>
      </c>
      <c r="E33" s="123">
        <f t="shared" ref="E33:E49" si="5">B33-C33</f>
        <v>8.6319370201185741E-2</v>
      </c>
      <c r="F33" s="123">
        <f t="shared" ref="F33:F49" si="6">D33-B33</f>
        <v>7.368062979881429E-2</v>
      </c>
      <c r="H33" s="92" t="s">
        <v>26</v>
      </c>
      <c r="I33" s="122">
        <f t="shared" si="0"/>
        <v>0.82631937020118573</v>
      </c>
      <c r="J33" s="122">
        <f t="shared" si="1"/>
        <v>0.75606936416184967</v>
      </c>
      <c r="K33" s="122">
        <f t="shared" si="2"/>
        <v>0.92052836725855347</v>
      </c>
      <c r="L33" s="122">
        <v>8502</v>
      </c>
      <c r="M33" s="122">
        <v>10289</v>
      </c>
      <c r="N33" s="122">
        <v>9236</v>
      </c>
      <c r="O33" s="122">
        <v>11245</v>
      </c>
    </row>
    <row r="34" spans="1:15" hidden="1" x14ac:dyDescent="0.25">
      <c r="A34" s="92" t="str">
        <f t="shared" si="3"/>
        <v>Swaziland</v>
      </c>
      <c r="B34" s="120">
        <f t="shared" si="4"/>
        <v>0.78293151642208247</v>
      </c>
      <c r="C34" s="122">
        <v>0.72</v>
      </c>
      <c r="D34" s="122">
        <v>0.84</v>
      </c>
      <c r="E34" s="123">
        <f t="shared" si="5"/>
        <v>6.2931516422082501E-2</v>
      </c>
      <c r="F34" s="123">
        <f t="shared" si="6"/>
        <v>5.7068483577917495E-2</v>
      </c>
      <c r="H34" s="92" t="s">
        <v>30</v>
      </c>
      <c r="I34" s="122">
        <f t="shared" si="0"/>
        <v>0.78293151642208247</v>
      </c>
      <c r="J34" s="122">
        <f t="shared" si="1"/>
        <v>0.72775251705099053</v>
      </c>
      <c r="K34" s="122">
        <f t="shared" si="2"/>
        <v>0.84892972153817015</v>
      </c>
      <c r="L34" s="122">
        <v>8963</v>
      </c>
      <c r="M34" s="122">
        <v>11448</v>
      </c>
      <c r="N34" s="122">
        <v>10558</v>
      </c>
      <c r="O34" s="122">
        <v>12316</v>
      </c>
    </row>
    <row r="35" spans="1:15" hidden="1" x14ac:dyDescent="0.25">
      <c r="A35" s="92" t="str">
        <f t="shared" si="3"/>
        <v>Mozambique</v>
      </c>
      <c r="B35" s="120">
        <f t="shared" si="4"/>
        <v>0.70439218070252096</v>
      </c>
      <c r="C35" s="122">
        <v>0.55000000000000004</v>
      </c>
      <c r="D35" s="122">
        <v>0.89</v>
      </c>
      <c r="E35" s="123">
        <f t="shared" si="5"/>
        <v>0.15439218070252092</v>
      </c>
      <c r="F35" s="123">
        <f t="shared" si="6"/>
        <v>0.18560781929747905</v>
      </c>
      <c r="H35" s="92" t="s">
        <v>24</v>
      </c>
      <c r="I35" s="122">
        <f t="shared" si="0"/>
        <v>0.70439218070252096</v>
      </c>
      <c r="J35" s="122">
        <f t="shared" si="1"/>
        <v>0.55622236726008822</v>
      </c>
      <c r="K35" s="122">
        <f t="shared" si="2"/>
        <v>0.90770097857967436</v>
      </c>
      <c r="L35" s="122">
        <v>74157</v>
      </c>
      <c r="M35" s="122">
        <v>105278</v>
      </c>
      <c r="N35" s="122">
        <v>81697.609400000001</v>
      </c>
      <c r="O35" s="122">
        <v>133322.57810000001</v>
      </c>
    </row>
    <row r="36" spans="1:15" hidden="1" x14ac:dyDescent="0.25">
      <c r="A36" s="92" t="str">
        <f t="shared" si="3"/>
        <v>Botswana</v>
      </c>
      <c r="B36" s="120">
        <f t="shared" si="4"/>
        <v>0.69438637243515289</v>
      </c>
      <c r="C36" s="122">
        <f t="shared" ref="C36:C49" si="7">J36</f>
        <v>0.64825791528119125</v>
      </c>
      <c r="D36" s="122">
        <f t="shared" ref="D36:D49" si="8">K36</f>
        <v>0.74312230692741132</v>
      </c>
      <c r="E36" s="123">
        <f t="shared" si="5"/>
        <v>4.6128457153961633E-2</v>
      </c>
      <c r="F36" s="123">
        <f t="shared" si="6"/>
        <v>4.8735934492258437E-2</v>
      </c>
      <c r="H36" s="92" t="s">
        <v>16</v>
      </c>
      <c r="I36" s="122">
        <f t="shared" si="0"/>
        <v>0.69438637243515289</v>
      </c>
      <c r="J36" s="122">
        <f t="shared" si="1"/>
        <v>0.64825791528119125</v>
      </c>
      <c r="K36" s="122">
        <f t="shared" si="2"/>
        <v>0.74312230692741132</v>
      </c>
      <c r="L36" s="122">
        <v>8968</v>
      </c>
      <c r="M36" s="122">
        <v>12915</v>
      </c>
      <c r="N36" s="122">
        <v>12068</v>
      </c>
      <c r="O36" s="122">
        <v>13834</v>
      </c>
    </row>
    <row r="37" spans="1:15" hidden="1" x14ac:dyDescent="0.25">
      <c r="A37" s="92" t="str">
        <f t="shared" si="3"/>
        <v>South Africa</v>
      </c>
      <c r="B37" s="120">
        <f t="shared" si="4"/>
        <v>0.68807934631626289</v>
      </c>
      <c r="C37" s="122">
        <v>0.63</v>
      </c>
      <c r="D37" s="122">
        <v>0.74</v>
      </c>
      <c r="E37" s="123">
        <f t="shared" si="5"/>
        <v>5.8079346316262881E-2</v>
      </c>
      <c r="F37" s="123">
        <f t="shared" si="6"/>
        <v>5.1920653683737106E-2</v>
      </c>
      <c r="H37" s="92" t="s">
        <v>28</v>
      </c>
      <c r="I37" s="122">
        <f t="shared" si="0"/>
        <v>0.68807934631626289</v>
      </c>
      <c r="J37" s="122">
        <f t="shared" si="1"/>
        <v>0.63566336116718325</v>
      </c>
      <c r="K37" s="122">
        <f t="shared" si="2"/>
        <v>0.75035915954496335</v>
      </c>
      <c r="L37" s="122">
        <v>172882</v>
      </c>
      <c r="M37" s="122">
        <v>251253</v>
      </c>
      <c r="N37" s="122">
        <v>230399</v>
      </c>
      <c r="O37" s="122">
        <v>271971</v>
      </c>
    </row>
    <row r="38" spans="1:15" hidden="1" x14ac:dyDescent="0.25">
      <c r="A38" s="92" t="str">
        <f t="shared" si="3"/>
        <v>Kenya</v>
      </c>
      <c r="B38" s="120">
        <f t="shared" si="4"/>
        <v>0.59809545374493678</v>
      </c>
      <c r="C38" s="122">
        <f t="shared" si="7"/>
        <v>0.51467903747591814</v>
      </c>
      <c r="D38" s="122">
        <v>0.7</v>
      </c>
      <c r="E38" s="123">
        <f t="shared" si="5"/>
        <v>8.3416416269018634E-2</v>
      </c>
      <c r="F38" s="123">
        <f t="shared" si="6"/>
        <v>0.10190454625506318</v>
      </c>
      <c r="H38" s="92" t="s">
        <v>20</v>
      </c>
      <c r="I38" s="122">
        <f t="shared" si="0"/>
        <v>0.59809545374493678</v>
      </c>
      <c r="J38" s="122">
        <f t="shared" si="1"/>
        <v>0.51467903747591814</v>
      </c>
      <c r="K38" s="122">
        <f t="shared" si="2"/>
        <v>0.70678653322283214</v>
      </c>
      <c r="L38" s="122">
        <v>47545</v>
      </c>
      <c r="M38" s="122">
        <v>79494</v>
      </c>
      <c r="N38" s="122">
        <v>67269.25</v>
      </c>
      <c r="O38" s="122">
        <v>92377.960900000005</v>
      </c>
    </row>
    <row r="39" spans="1:15" hidden="1" x14ac:dyDescent="0.25">
      <c r="A39" s="92" t="str">
        <f t="shared" si="3"/>
        <v>Zimbabwe</v>
      </c>
      <c r="B39" s="120">
        <f t="shared" si="4"/>
        <v>0.59732203091543723</v>
      </c>
      <c r="C39" s="122">
        <v>0.54</v>
      </c>
      <c r="D39" s="122">
        <v>0.65</v>
      </c>
      <c r="E39" s="123">
        <f t="shared" si="5"/>
        <v>5.7322030915437194E-2</v>
      </c>
      <c r="F39" s="123">
        <f t="shared" si="6"/>
        <v>5.2677969084562792E-2</v>
      </c>
      <c r="H39" s="92" t="s">
        <v>173</v>
      </c>
      <c r="I39" s="122">
        <f t="shared" si="0"/>
        <v>0.59732203091543723</v>
      </c>
      <c r="J39" s="122">
        <f t="shared" si="1"/>
        <v>0.54548403272985091</v>
      </c>
      <c r="K39" s="122">
        <f t="shared" si="2"/>
        <v>0.65596252240934849</v>
      </c>
      <c r="L39" s="92">
        <v>40729</v>
      </c>
      <c r="M39" s="92">
        <v>68186</v>
      </c>
      <c r="N39" s="92">
        <v>62090.4375</v>
      </c>
      <c r="O39" s="92">
        <v>74665.796900000001</v>
      </c>
    </row>
    <row r="40" spans="1:15" hidden="1" x14ac:dyDescent="0.25">
      <c r="A40" s="92" t="str">
        <f t="shared" si="3"/>
        <v>Malawi</v>
      </c>
      <c r="B40" s="120">
        <f t="shared" si="4"/>
        <v>0.54646961636921509</v>
      </c>
      <c r="C40" s="122">
        <v>0.5</v>
      </c>
      <c r="D40" s="122">
        <v>0.61</v>
      </c>
      <c r="E40" s="123">
        <f t="shared" si="5"/>
        <v>4.6469616369215094E-2</v>
      </c>
      <c r="F40" s="123">
        <f t="shared" si="6"/>
        <v>6.3530383630784892E-2</v>
      </c>
      <c r="H40" s="92" t="s">
        <v>23</v>
      </c>
      <c r="I40" s="122">
        <f t="shared" si="0"/>
        <v>0.54646961636921509</v>
      </c>
      <c r="J40" s="122">
        <f t="shared" si="1"/>
        <v>0.49320792436134825</v>
      </c>
      <c r="K40" s="122">
        <f t="shared" si="2"/>
        <v>0.60172727454469122</v>
      </c>
      <c r="L40" s="122">
        <v>30099</v>
      </c>
      <c r="M40" s="122">
        <v>55079</v>
      </c>
      <c r="N40" s="122">
        <v>50021</v>
      </c>
      <c r="O40" s="122">
        <v>61027</v>
      </c>
    </row>
    <row r="41" spans="1:15" hidden="1" x14ac:dyDescent="0.25">
      <c r="A41" s="92" t="str">
        <f t="shared" si="3"/>
        <v>United Republic of Tanzania</v>
      </c>
      <c r="B41" s="120">
        <f t="shared" si="4"/>
        <v>0.52246000512307011</v>
      </c>
      <c r="C41" s="122">
        <f t="shared" si="7"/>
        <v>0.46848050781984091</v>
      </c>
      <c r="D41" s="122">
        <v>0.57999999999999996</v>
      </c>
      <c r="E41" s="123">
        <f t="shared" si="5"/>
        <v>5.3979497303229207E-2</v>
      </c>
      <c r="F41" s="123">
        <f t="shared" si="6"/>
        <v>5.7539994876929845E-2</v>
      </c>
      <c r="H41" s="92" t="s">
        <v>32</v>
      </c>
      <c r="I41" s="122">
        <f t="shared" si="0"/>
        <v>0.52246000512307011</v>
      </c>
      <c r="J41" s="122">
        <f t="shared" si="1"/>
        <v>0.46848050781984091</v>
      </c>
      <c r="K41" s="122">
        <f t="shared" si="2"/>
        <v>0.58522334528855557</v>
      </c>
      <c r="L41" s="122">
        <v>44872</v>
      </c>
      <c r="M41" s="122">
        <v>85886</v>
      </c>
      <c r="N41" s="122">
        <v>76675</v>
      </c>
      <c r="O41" s="122">
        <v>95782</v>
      </c>
    </row>
    <row r="42" spans="1:15" hidden="1" x14ac:dyDescent="0.25">
      <c r="A42" s="92" t="str">
        <f t="shared" si="3"/>
        <v>Zambia</v>
      </c>
      <c r="B42" s="120">
        <f t="shared" si="4"/>
        <v>0.42793186150913226</v>
      </c>
      <c r="C42" s="122">
        <f t="shared" si="7"/>
        <v>0.39713049731198136</v>
      </c>
      <c r="D42" s="122">
        <f t="shared" si="8"/>
        <v>0.46187441922208949</v>
      </c>
      <c r="E42" s="123">
        <f t="shared" si="5"/>
        <v>3.0801364197150904E-2</v>
      </c>
      <c r="F42" s="123">
        <f t="shared" si="6"/>
        <v>3.3942557712957233E-2</v>
      </c>
      <c r="H42" s="92" t="s">
        <v>80</v>
      </c>
      <c r="I42" s="122">
        <f t="shared" si="0"/>
        <v>0.42793186150913226</v>
      </c>
      <c r="J42" s="122">
        <f t="shared" si="1"/>
        <v>0.39713049731198136</v>
      </c>
      <c r="K42" s="122">
        <f t="shared" si="2"/>
        <v>0.46187441922208949</v>
      </c>
      <c r="L42" s="92">
        <v>34793</v>
      </c>
      <c r="M42" s="92">
        <v>81305</v>
      </c>
      <c r="N42" s="92">
        <v>75330</v>
      </c>
      <c r="O42" s="92">
        <v>87611</v>
      </c>
    </row>
    <row r="43" spans="1:15" hidden="1" x14ac:dyDescent="0.25">
      <c r="A43" s="92" t="str">
        <f t="shared" si="3"/>
        <v>Uganda</v>
      </c>
      <c r="B43" s="120">
        <f t="shared" si="4"/>
        <v>0.3799264796993102</v>
      </c>
      <c r="C43" s="122">
        <f t="shared" si="7"/>
        <v>0.34463844136380667</v>
      </c>
      <c r="D43" s="122">
        <f t="shared" si="8"/>
        <v>0.4192639725790131</v>
      </c>
      <c r="E43" s="123">
        <f t="shared" si="5"/>
        <v>3.5288038335503535E-2</v>
      </c>
      <c r="F43" s="123">
        <f t="shared" si="6"/>
        <v>3.9337492879702896E-2</v>
      </c>
      <c r="H43" s="92" t="s">
        <v>31</v>
      </c>
      <c r="I43" s="122">
        <f t="shared" si="0"/>
        <v>0.3799264796993102</v>
      </c>
      <c r="J43" s="122">
        <f t="shared" si="1"/>
        <v>0.34463844136380667</v>
      </c>
      <c r="K43" s="122">
        <f t="shared" si="2"/>
        <v>0.4192639725790131</v>
      </c>
      <c r="L43" s="122">
        <v>45992</v>
      </c>
      <c r="M43" s="122">
        <v>121055</v>
      </c>
      <c r="N43" s="122">
        <v>109697</v>
      </c>
      <c r="O43" s="122">
        <v>133450</v>
      </c>
    </row>
    <row r="44" spans="1:15" hidden="1" x14ac:dyDescent="0.25">
      <c r="A44" s="92" t="str">
        <f t="shared" si="3"/>
        <v>Eritrea</v>
      </c>
      <c r="B44" s="120">
        <f t="shared" si="4"/>
        <v>0.34678624813153963</v>
      </c>
      <c r="C44" s="122">
        <v>0.27</v>
      </c>
      <c r="D44" s="122">
        <f t="shared" si="8"/>
        <v>0.44701348747591524</v>
      </c>
      <c r="E44" s="123">
        <f t="shared" si="5"/>
        <v>7.6786248131539614E-2</v>
      </c>
      <c r="F44" s="123">
        <f t="shared" si="6"/>
        <v>0.10022723934437561</v>
      </c>
      <c r="H44" s="92" t="s">
        <v>18</v>
      </c>
      <c r="I44" s="122">
        <f t="shared" si="0"/>
        <v>0.34678624813153963</v>
      </c>
      <c r="J44" s="122">
        <f t="shared" si="1"/>
        <v>0.26484018264840181</v>
      </c>
      <c r="K44" s="122">
        <f t="shared" si="2"/>
        <v>0.44701348747591524</v>
      </c>
      <c r="L44" s="122">
        <v>232</v>
      </c>
      <c r="M44" s="122">
        <v>669</v>
      </c>
      <c r="N44" s="122">
        <v>519</v>
      </c>
      <c r="O44" s="122">
        <v>876</v>
      </c>
    </row>
    <row r="45" spans="1:15" hidden="1" x14ac:dyDescent="0.25">
      <c r="A45" s="92" t="str">
        <f t="shared" si="3"/>
        <v>Burundi</v>
      </c>
      <c r="B45" s="120">
        <f t="shared" si="4"/>
        <v>0.2463302752293578</v>
      </c>
      <c r="C45" s="122">
        <v>0.18</v>
      </c>
      <c r="D45" s="122">
        <v>0.3</v>
      </c>
      <c r="E45" s="123">
        <f t="shared" si="5"/>
        <v>6.6330275229357805E-2</v>
      </c>
      <c r="F45" s="123">
        <f t="shared" si="6"/>
        <v>5.3669724770642191E-2</v>
      </c>
      <c r="H45" s="92" t="s">
        <v>17</v>
      </c>
      <c r="I45" s="122">
        <f t="shared" si="0"/>
        <v>0.2463302752293578</v>
      </c>
      <c r="J45" s="122">
        <f t="shared" si="1"/>
        <v>0.20437678401522361</v>
      </c>
      <c r="K45" s="122">
        <f t="shared" si="2"/>
        <v>0.32934682612695493</v>
      </c>
      <c r="L45" s="122">
        <v>1074</v>
      </c>
      <c r="M45" s="122">
        <v>4360</v>
      </c>
      <c r="N45" s="122">
        <v>3261</v>
      </c>
      <c r="O45" s="122">
        <v>5255</v>
      </c>
    </row>
    <row r="46" spans="1:15" hidden="1" x14ac:dyDescent="0.25">
      <c r="A46" s="92" t="str">
        <f t="shared" si="3"/>
        <v>Angola</v>
      </c>
      <c r="B46" s="120">
        <f t="shared" si="4"/>
        <v>0.21904807784950381</v>
      </c>
      <c r="C46" s="122">
        <f t="shared" si="7"/>
        <v>0.15622745232777874</v>
      </c>
      <c r="D46" s="122">
        <f t="shared" si="8"/>
        <v>0.30652554941350951</v>
      </c>
      <c r="E46" s="123">
        <f t="shared" si="5"/>
        <v>6.2820625521725071E-2</v>
      </c>
      <c r="F46" s="123">
        <f t="shared" si="6"/>
        <v>8.7477471564005704E-2</v>
      </c>
      <c r="H46" s="92" t="s">
        <v>15</v>
      </c>
      <c r="I46" s="122">
        <f t="shared" si="0"/>
        <v>0.21904807784950381</v>
      </c>
      <c r="J46" s="122">
        <f t="shared" si="1"/>
        <v>0.15622745232777874</v>
      </c>
      <c r="K46" s="122">
        <f t="shared" si="2"/>
        <v>0.30652554941350951</v>
      </c>
      <c r="L46" s="122">
        <v>4547</v>
      </c>
      <c r="M46" s="122">
        <v>20758</v>
      </c>
      <c r="N46" s="122">
        <v>14834</v>
      </c>
      <c r="O46" s="122">
        <v>29105</v>
      </c>
    </row>
    <row r="47" spans="1:15" hidden="1" x14ac:dyDescent="0.25">
      <c r="A47" s="92" t="str">
        <f t="shared" si="3"/>
        <v>South Sudan</v>
      </c>
      <c r="B47" s="120">
        <f t="shared" si="4"/>
        <v>2.9613960867265997E-2</v>
      </c>
      <c r="C47" s="122">
        <f t="shared" si="7"/>
        <v>2.1228203184230479E-2</v>
      </c>
      <c r="D47" s="122">
        <v>0.04</v>
      </c>
      <c r="E47" s="123">
        <f t="shared" si="5"/>
        <v>8.3857576830355177E-3</v>
      </c>
      <c r="F47" s="123">
        <f t="shared" si="6"/>
        <v>1.0386039132734004E-2</v>
      </c>
      <c r="H47" s="92" t="s">
        <v>29</v>
      </c>
      <c r="I47" s="122">
        <f t="shared" si="0"/>
        <v>2.9613960867265997E-2</v>
      </c>
      <c r="J47" s="122">
        <f t="shared" si="1"/>
        <v>2.1228203184230479E-2</v>
      </c>
      <c r="K47" s="122">
        <f t="shared" si="2"/>
        <v>4.6219874546054807E-2</v>
      </c>
      <c r="L47" s="122">
        <v>280</v>
      </c>
      <c r="M47" s="122">
        <v>9455</v>
      </c>
      <c r="N47" s="122">
        <v>6058</v>
      </c>
      <c r="O47" s="122">
        <v>13190</v>
      </c>
    </row>
    <row r="48" spans="1:15" hidden="1" x14ac:dyDescent="0.25">
      <c r="A48" s="92" t="str">
        <f t="shared" si="3"/>
        <v>Madagascar</v>
      </c>
      <c r="B48" s="120">
        <f t="shared" si="4"/>
        <v>1.1031439602868175E-3</v>
      </c>
      <c r="C48" s="122">
        <f t="shared" si="7"/>
        <v>9.0334236675700087E-4</v>
      </c>
      <c r="D48" s="122">
        <f t="shared" si="8"/>
        <v>1.3708019191226869E-3</v>
      </c>
      <c r="E48" s="123">
        <f t="shared" si="5"/>
        <v>1.9980159352981665E-4</v>
      </c>
      <c r="F48" s="123">
        <f t="shared" si="6"/>
        <v>2.6765795883586935E-4</v>
      </c>
      <c r="H48" s="92" t="s">
        <v>22</v>
      </c>
      <c r="I48" s="122">
        <f t="shared" si="0"/>
        <v>1.1031439602868175E-3</v>
      </c>
      <c r="J48" s="122">
        <f t="shared" si="1"/>
        <v>9.0334236675700087E-4</v>
      </c>
      <c r="K48" s="122">
        <f t="shared" si="2"/>
        <v>1.3708019191226869E-3</v>
      </c>
      <c r="L48" s="122">
        <v>2</v>
      </c>
      <c r="M48" s="122">
        <v>1813</v>
      </c>
      <c r="N48" s="122">
        <v>1459</v>
      </c>
      <c r="O48" s="122">
        <v>2214</v>
      </c>
    </row>
    <row r="49" spans="1:15" hidden="1" x14ac:dyDescent="0.25">
      <c r="A49" s="92" t="str">
        <f t="shared" si="3"/>
        <v>Somalia</v>
      </c>
      <c r="B49" s="120">
        <f t="shared" si="4"/>
        <v>0</v>
      </c>
      <c r="C49" s="122">
        <f t="shared" si="7"/>
        <v>0</v>
      </c>
      <c r="D49" s="122">
        <f t="shared" si="8"/>
        <v>0</v>
      </c>
      <c r="E49" s="123">
        <f t="shared" si="5"/>
        <v>0</v>
      </c>
      <c r="F49" s="123">
        <f t="shared" si="6"/>
        <v>0</v>
      </c>
      <c r="H49" s="92" t="s">
        <v>27</v>
      </c>
      <c r="I49" s="122">
        <f t="shared" si="0"/>
        <v>0</v>
      </c>
      <c r="J49" s="122">
        <f t="shared" si="1"/>
        <v>0</v>
      </c>
      <c r="K49" s="122">
        <f t="shared" si="2"/>
        <v>0</v>
      </c>
      <c r="L49" s="122">
        <v>0</v>
      </c>
      <c r="M49" s="122">
        <v>1767</v>
      </c>
      <c r="N49" s="122">
        <v>1233</v>
      </c>
      <c r="O49" s="122">
        <v>2433</v>
      </c>
    </row>
  </sheetData>
  <sheetProtection algorithmName="SHA-512" hashValue="m/kYQ3iE3mnrSDx1E4actYf+tWe4ajG3VoeaX7p99BhuSP0f0gVuxtk9MQzZ/sUVZaYLVDSPE1MWf2iXVftjLA==" saltValue="Pav2s9xp7OY3w+6BVtKoPQ==" spinCount="100000" sheet="1" scenarios="1"/>
  <sortState ref="H32:O49">
    <sortCondition descending="1" ref="I32"/>
  </sortState>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1"/>
  <sheetViews>
    <sheetView showGridLines="0" showRowColHeaders="0" zoomScale="80" zoomScaleNormal="80" workbookViewId="0"/>
  </sheetViews>
  <sheetFormatPr defaultRowHeight="15.75" x14ac:dyDescent="0.25"/>
  <cols>
    <col min="1" max="16384" width="9" style="92"/>
  </cols>
  <sheetData>
    <row r="23" spans="1:4" x14ac:dyDescent="0.25">
      <c r="A23" s="92" t="s">
        <v>340</v>
      </c>
    </row>
    <row r="32" spans="1:4" hidden="1" x14ac:dyDescent="0.25">
      <c r="B32" s="124" t="s">
        <v>227</v>
      </c>
      <c r="C32" s="124" t="s">
        <v>228</v>
      </c>
      <c r="D32" s="124" t="s">
        <v>178</v>
      </c>
    </row>
    <row r="33" spans="1:4" hidden="1" x14ac:dyDescent="0.25">
      <c r="A33" s="92" t="s">
        <v>17</v>
      </c>
      <c r="B33" s="124">
        <v>97</v>
      </c>
      <c r="C33" s="124">
        <v>94</v>
      </c>
      <c r="D33" s="94">
        <v>2.0183486238532113</v>
      </c>
    </row>
    <row r="34" spans="1:4" hidden="1" x14ac:dyDescent="0.25">
      <c r="A34" s="92" t="s">
        <v>60</v>
      </c>
      <c r="B34" s="124">
        <v>99</v>
      </c>
      <c r="C34" s="124">
        <v>92</v>
      </c>
      <c r="D34" s="94">
        <v>3.3605991918793729</v>
      </c>
    </row>
    <row r="35" spans="1:4" hidden="1" x14ac:dyDescent="0.25">
      <c r="A35" s="92" t="s">
        <v>130</v>
      </c>
      <c r="B35" s="124">
        <v>76</v>
      </c>
      <c r="C35" s="124">
        <v>74</v>
      </c>
      <c r="D35" s="94">
        <v>8.9692101740294525</v>
      </c>
    </row>
    <row r="36" spans="1:4" hidden="1" x14ac:dyDescent="0.25">
      <c r="A36" s="92" t="s">
        <v>23</v>
      </c>
      <c r="B36" s="124">
        <v>93</v>
      </c>
      <c r="C36" s="124">
        <v>88</v>
      </c>
      <c r="D36" s="94">
        <v>19.846039325332704</v>
      </c>
    </row>
    <row r="37" spans="1:4" hidden="1" x14ac:dyDescent="0.25">
      <c r="A37" s="92" t="s">
        <v>88</v>
      </c>
      <c r="B37" s="124">
        <v>97</v>
      </c>
      <c r="C37" s="124">
        <v>89</v>
      </c>
      <c r="D37" s="94">
        <v>30.053940906529263</v>
      </c>
    </row>
    <row r="38" spans="1:4" hidden="1" x14ac:dyDescent="0.25">
      <c r="A38" s="92" t="s">
        <v>31</v>
      </c>
      <c r="B38" s="124">
        <v>97</v>
      </c>
      <c r="C38" s="124">
        <v>89</v>
      </c>
      <c r="D38" s="94">
        <v>33.124612779315186</v>
      </c>
    </row>
    <row r="39" spans="1:4" hidden="1" x14ac:dyDescent="0.25">
      <c r="A39" s="92" t="s">
        <v>80</v>
      </c>
      <c r="B39" s="124">
        <v>97</v>
      </c>
      <c r="C39" s="124">
        <v>90</v>
      </c>
      <c r="D39" s="94">
        <v>36.596765266588768</v>
      </c>
    </row>
    <row r="40" spans="1:4" hidden="1" x14ac:dyDescent="0.25">
      <c r="A40" s="92" t="s">
        <v>20</v>
      </c>
      <c r="B40" s="124">
        <v>81</v>
      </c>
      <c r="C40" s="124">
        <v>78</v>
      </c>
      <c r="D40" s="94">
        <v>43.659898860291342</v>
      </c>
    </row>
    <row r="41" spans="1:4" hidden="1" x14ac:dyDescent="0.25">
      <c r="A41" s="92" t="s">
        <v>28</v>
      </c>
      <c r="B41" s="124">
        <v>95</v>
      </c>
      <c r="C41" s="124">
        <v>94</v>
      </c>
      <c r="D41" s="94">
        <v>97</v>
      </c>
    </row>
  </sheetData>
  <sheetProtection algorithmName="SHA-512" hashValue="vKSWio6KQLCGPm0xrZv6P4fkVZ1tkzt4bNSd9sCgWmM3WLgZg4ElTFBG21Txg3WKppWVWK2wbX4SoXfhONbyHQ==" saltValue="4cR1FQYSypnr6A0p+ngFFg==" spinCount="100000" sheet="1" scenarios="1"/>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27" customWidth="1"/>
    <col min="2" max="2" width="9.75" style="27" bestFit="1" customWidth="1"/>
    <col min="3" max="3" width="8.125" style="27" bestFit="1" customWidth="1"/>
    <col min="4" max="5" width="9.875" style="40" bestFit="1" customWidth="1"/>
    <col min="6" max="6" width="17.125" style="41" bestFit="1" customWidth="1"/>
    <col min="7" max="16384" width="9" style="27"/>
  </cols>
  <sheetData>
    <row r="1" spans="1:6" ht="40.5" customHeight="1" x14ac:dyDescent="0.3">
      <c r="A1" s="201" t="s">
        <v>268</v>
      </c>
      <c r="B1" s="201"/>
      <c r="C1" s="201"/>
      <c r="D1" s="201"/>
      <c r="E1" s="201"/>
      <c r="F1" s="201"/>
    </row>
    <row r="2" spans="1:6" x14ac:dyDescent="0.25">
      <c r="A2" s="92"/>
      <c r="B2" s="92"/>
      <c r="C2" s="92"/>
      <c r="D2" s="124"/>
      <c r="E2" s="124"/>
      <c r="F2" s="185"/>
    </row>
    <row r="3" spans="1:6" x14ac:dyDescent="0.25">
      <c r="A3" s="186"/>
      <c r="B3" s="187" t="s">
        <v>11</v>
      </c>
      <c r="C3" s="187"/>
      <c r="D3" s="187" t="s">
        <v>248</v>
      </c>
      <c r="E3" s="187"/>
      <c r="F3" s="188"/>
    </row>
    <row r="4" spans="1:6" x14ac:dyDescent="0.25">
      <c r="A4" s="189"/>
      <c r="B4" s="190" t="s">
        <v>198</v>
      </c>
      <c r="C4" s="190" t="s">
        <v>199</v>
      </c>
      <c r="D4" s="190" t="s">
        <v>198</v>
      </c>
      <c r="E4" s="190" t="s">
        <v>199</v>
      </c>
      <c r="F4" s="191" t="s">
        <v>247</v>
      </c>
    </row>
    <row r="5" spans="1:6" ht="47.25" x14ac:dyDescent="0.25">
      <c r="A5" s="192" t="s">
        <v>244</v>
      </c>
      <c r="B5" s="193">
        <v>990000</v>
      </c>
      <c r="C5" s="193">
        <v>780000</v>
      </c>
      <c r="D5" s="193">
        <v>640000</v>
      </c>
      <c r="E5" s="193">
        <v>440000</v>
      </c>
      <c r="F5" s="194">
        <v>61</v>
      </c>
    </row>
    <row r="6" spans="1:6" ht="63" x14ac:dyDescent="0.25">
      <c r="A6" s="195" t="s">
        <v>250</v>
      </c>
      <c r="B6" s="196">
        <v>160000</v>
      </c>
      <c r="C6" s="196">
        <v>87000</v>
      </c>
      <c r="D6" s="196">
        <v>100000</v>
      </c>
      <c r="E6" s="196">
        <v>32000</v>
      </c>
      <c r="F6" s="197">
        <v>53</v>
      </c>
    </row>
    <row r="7" spans="1:6" ht="63" x14ac:dyDescent="0.25">
      <c r="A7" s="198" t="s">
        <v>245</v>
      </c>
      <c r="B7" s="199">
        <v>20000</v>
      </c>
      <c r="C7" s="199">
        <v>21000</v>
      </c>
      <c r="D7" s="199">
        <v>12000</v>
      </c>
      <c r="E7" s="199">
        <v>12000</v>
      </c>
      <c r="F7" s="200">
        <v>58</v>
      </c>
    </row>
    <row r="8" spans="1:6" x14ac:dyDescent="0.25">
      <c r="A8" s="92" t="s">
        <v>337</v>
      </c>
      <c r="B8" s="92"/>
      <c r="C8" s="92"/>
      <c r="D8" s="124"/>
      <c r="E8" s="124"/>
      <c r="F8" s="185"/>
    </row>
    <row r="9" spans="1:6" x14ac:dyDescent="0.25">
      <c r="A9" s="92" t="s">
        <v>246</v>
      </c>
      <c r="B9" s="92"/>
      <c r="C9" s="92"/>
      <c r="D9" s="124"/>
      <c r="E9" s="124"/>
      <c r="F9" s="185"/>
    </row>
  </sheetData>
  <sheetProtection algorithmName="SHA-512" hashValue="IAF5g/5itkgZdUf38Od2pdk8BBUlK/YTdv8RtGc3nqwLaVm8HAbGufNkQ5c+atBZoJNBCek73GQZl45LvLQE/g==" saltValue="wfvEiH/tKtTs81X1+q724w==" spinCount="100000" sheet="1" scenarios="1"/>
  <mergeCells count="1">
    <mergeCell ref="A1:F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A220"/>
  <sheetViews>
    <sheetView showGridLines="0" showRowColHeaders="0" zoomScale="70" zoomScaleNormal="70" zoomScaleSheetLayoutView="70" workbookViewId="0">
      <selection sqref="A1:X2"/>
    </sheetView>
  </sheetViews>
  <sheetFormatPr defaultRowHeight="15.75" x14ac:dyDescent="0.25"/>
  <cols>
    <col min="1" max="1" width="8.25" style="92" customWidth="1"/>
    <col min="2" max="2" width="9" style="92"/>
    <col min="3" max="3" width="11.125" style="92" bestFit="1" customWidth="1"/>
    <col min="4" max="4" width="12.25" style="92" bestFit="1" customWidth="1"/>
    <col min="5" max="7" width="9" style="92"/>
    <col min="8" max="8" width="12.875" style="92" customWidth="1"/>
    <col min="9" max="9" width="12.625" style="92" bestFit="1" customWidth="1"/>
    <col min="10" max="15" width="9" style="92"/>
    <col min="16" max="16" width="11.125" style="92" bestFit="1" customWidth="1"/>
    <col min="17" max="17" width="9" style="92"/>
    <col min="18" max="18" width="11.125" style="92" bestFit="1" customWidth="1"/>
    <col min="19" max="16384" width="9" style="92"/>
  </cols>
  <sheetData>
    <row r="1" spans="1:27" ht="15.75" customHeight="1" x14ac:dyDescent="0.25">
      <c r="A1" s="207" t="s">
        <v>310</v>
      </c>
      <c r="B1" s="207"/>
      <c r="C1" s="207"/>
      <c r="D1" s="207"/>
      <c r="E1" s="207"/>
      <c r="F1" s="207"/>
      <c r="G1" s="207"/>
      <c r="H1" s="207"/>
      <c r="I1" s="207"/>
      <c r="J1" s="207"/>
      <c r="K1" s="207"/>
      <c r="L1" s="207"/>
      <c r="M1" s="207"/>
      <c r="N1" s="207"/>
      <c r="O1" s="207"/>
      <c r="P1" s="207"/>
      <c r="Q1" s="207"/>
      <c r="R1" s="207"/>
      <c r="S1" s="207"/>
      <c r="T1" s="207"/>
      <c r="U1" s="207"/>
      <c r="V1" s="207"/>
      <c r="W1" s="207"/>
      <c r="X1" s="207"/>
      <c r="Y1" s="202" t="s">
        <v>311</v>
      </c>
      <c r="Z1" s="202"/>
      <c r="AA1" s="202"/>
    </row>
    <row r="2" spans="1:27" ht="15.75"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2"/>
      <c r="Z2" s="202"/>
      <c r="AA2" s="202"/>
    </row>
    <row r="3" spans="1:27" ht="15.75" customHeight="1" x14ac:dyDescent="0.25">
      <c r="X3" s="99"/>
      <c r="Y3" s="202"/>
      <c r="Z3" s="202"/>
      <c r="AA3" s="202"/>
    </row>
    <row r="4" spans="1:27" ht="15.75" customHeight="1" x14ac:dyDescent="0.25">
      <c r="X4" s="99"/>
      <c r="Y4" s="202"/>
      <c r="Z4" s="202"/>
      <c r="AA4" s="202"/>
    </row>
    <row r="5" spans="1:27" ht="15.75" customHeight="1" x14ac:dyDescent="0.25">
      <c r="X5" s="99"/>
      <c r="Y5" s="202"/>
      <c r="Z5" s="202"/>
      <c r="AA5" s="202"/>
    </row>
    <row r="6" spans="1:27" ht="15.75" customHeight="1" x14ac:dyDescent="0.25">
      <c r="X6" s="99"/>
      <c r="Y6" s="202"/>
      <c r="Z6" s="202"/>
      <c r="AA6" s="202"/>
    </row>
    <row r="7" spans="1:27" ht="15.75" customHeight="1" x14ac:dyDescent="0.25">
      <c r="X7" s="99"/>
      <c r="Y7" s="202"/>
      <c r="Z7" s="202"/>
      <c r="AA7" s="202"/>
    </row>
    <row r="8" spans="1:27" ht="15.75" customHeight="1" x14ac:dyDescent="0.25">
      <c r="X8" s="99"/>
      <c r="Y8" s="202"/>
      <c r="Z8" s="202"/>
      <c r="AA8" s="202"/>
    </row>
    <row r="9" spans="1:27" ht="15.75" customHeight="1" x14ac:dyDescent="0.25">
      <c r="X9" s="99"/>
      <c r="Y9" s="202"/>
      <c r="Z9" s="202"/>
      <c r="AA9" s="202"/>
    </row>
    <row r="10" spans="1:27" ht="15.75" customHeight="1" x14ac:dyDescent="0.25">
      <c r="X10" s="99"/>
      <c r="Y10" s="202"/>
      <c r="Z10" s="202"/>
      <c r="AA10" s="202"/>
    </row>
    <row r="11" spans="1:27" ht="15.75" customHeight="1" x14ac:dyDescent="0.25">
      <c r="X11" s="99"/>
      <c r="Y11" s="202"/>
      <c r="Z11" s="202"/>
      <c r="AA11" s="202"/>
    </row>
    <row r="12" spans="1:27" ht="15.75" customHeight="1" x14ac:dyDescent="0.25">
      <c r="X12" s="99"/>
      <c r="Y12" s="202"/>
      <c r="Z12" s="202"/>
      <c r="AA12" s="202"/>
    </row>
    <row r="13" spans="1:27" ht="15.75" customHeight="1" x14ac:dyDescent="0.25">
      <c r="X13" s="99"/>
      <c r="Y13" s="202"/>
      <c r="Z13" s="202"/>
      <c r="AA13" s="202"/>
    </row>
    <row r="34" spans="1:17" ht="18.75" x14ac:dyDescent="0.25">
      <c r="A34" s="102" t="s">
        <v>200</v>
      </c>
    </row>
    <row r="35" spans="1:17" x14ac:dyDescent="0.25">
      <c r="A35" s="103" t="s">
        <v>337</v>
      </c>
    </row>
    <row r="39" spans="1:17" hidden="1" x14ac:dyDescent="0.25">
      <c r="B39" s="97">
        <v>2000</v>
      </c>
      <c r="G39" s="97">
        <v>2015</v>
      </c>
    </row>
    <row r="40" spans="1:17" hidden="1" x14ac:dyDescent="0.25">
      <c r="B40" s="104" t="s">
        <v>174</v>
      </c>
      <c r="C40" s="104" t="s">
        <v>201</v>
      </c>
      <c r="G40" s="104" t="s">
        <v>174</v>
      </c>
      <c r="H40" s="104" t="s">
        <v>201</v>
      </c>
    </row>
    <row r="41" spans="1:17" hidden="1" x14ac:dyDescent="0.25">
      <c r="A41" s="92">
        <v>1</v>
      </c>
      <c r="B41" s="110" t="s">
        <v>28</v>
      </c>
      <c r="C41" s="130">
        <v>371991</v>
      </c>
      <c r="D41" s="105">
        <f t="shared" ref="D41:D62" si="0">(IF(ISNUMBER(C41),(IF(C41&lt;100,"&lt;100",IF(C41&lt;200,"&lt;200",IF(C41&lt;500,"&lt;500",IF(C41&lt;1000,"&lt;1,000",IF(C41&lt;10000,(ROUND(C41,-2)),IF(C41&lt;100000,(ROUND(C41,-3)),IF(C41&lt;1000000,(ROUND(C41,-4)),IF(C41&gt;=1000000,(ROUND(C41,-5))))))))))),"-"))</f>
        <v>370000</v>
      </c>
      <c r="E41" s="95">
        <f>C41/$C$62</f>
        <v>0.26936209456398619</v>
      </c>
      <c r="F41" s="92">
        <v>1</v>
      </c>
      <c r="G41" s="92" t="s">
        <v>28</v>
      </c>
      <c r="H41" s="155">
        <v>349853</v>
      </c>
      <c r="I41" s="105">
        <f t="shared" ref="I41:I62" si="1">(IF(ISNUMBER(H41),(IF(H41&lt;100,"&lt;100",IF(H41&lt;200,"&lt;200",IF(H41&lt;500,"&lt;500",IF(H41&lt;1000,"&lt;1,000",IF(H41&lt;10000,(ROUND(H41,-2)),IF(H41&lt;100000,(ROUND(H41,-3)),IF(H41&lt;1000000,(ROUND(H41,-4)),IF(H41&gt;=1000000,(ROUND(H41,-5))))))))))),"-"))</f>
        <v>350000</v>
      </c>
      <c r="J41" s="95">
        <f>H41/$H$62</f>
        <v>0.19774905954533203</v>
      </c>
      <c r="L41" s="106" t="s">
        <v>15</v>
      </c>
      <c r="M41" s="131"/>
      <c r="O41" s="105"/>
      <c r="Q41" s="105"/>
    </row>
    <row r="42" spans="1:17" hidden="1" x14ac:dyDescent="0.25">
      <c r="A42" s="92">
        <v>2</v>
      </c>
      <c r="B42" s="110" t="s">
        <v>98</v>
      </c>
      <c r="C42" s="132">
        <v>162641</v>
      </c>
      <c r="D42" s="105"/>
      <c r="E42" s="95">
        <f t="shared" ref="E42:E62" si="2">C42/$C$62</f>
        <v>0.11776983965198426</v>
      </c>
      <c r="F42" s="92">
        <v>2</v>
      </c>
      <c r="G42" s="92" t="s">
        <v>130</v>
      </c>
      <c r="H42" s="156">
        <v>163480</v>
      </c>
      <c r="I42" s="105">
        <f t="shared" si="1"/>
        <v>160000</v>
      </c>
      <c r="J42" s="95">
        <f t="shared" ref="J42:J62" si="3">H42/$H$62</f>
        <v>9.2404570646731285E-2</v>
      </c>
      <c r="L42" s="106" t="s">
        <v>54</v>
      </c>
      <c r="M42" s="132"/>
      <c r="O42" s="105"/>
      <c r="Q42" s="105"/>
    </row>
    <row r="43" spans="1:17" hidden="1" x14ac:dyDescent="0.25">
      <c r="A43" s="92">
        <v>3</v>
      </c>
      <c r="B43" s="110" t="s">
        <v>130</v>
      </c>
      <c r="C43" s="144">
        <v>86520</v>
      </c>
      <c r="D43" s="105">
        <f t="shared" si="0"/>
        <v>87000</v>
      </c>
      <c r="E43" s="95">
        <f t="shared" si="2"/>
        <v>6.2649925459691461E-2</v>
      </c>
      <c r="F43" s="92">
        <v>3</v>
      </c>
      <c r="G43" s="92" t="s">
        <v>20</v>
      </c>
      <c r="H43" s="157">
        <v>133458</v>
      </c>
      <c r="I43" s="105">
        <f t="shared" si="1"/>
        <v>130000</v>
      </c>
      <c r="J43" s="95">
        <f t="shared" si="3"/>
        <v>7.5435094136111228E-2</v>
      </c>
      <c r="L43" s="106" t="s">
        <v>56</v>
      </c>
      <c r="M43" s="130"/>
      <c r="O43" s="105"/>
      <c r="Q43" s="105"/>
    </row>
    <row r="44" spans="1:17" hidden="1" x14ac:dyDescent="0.25">
      <c r="A44" s="92">
        <v>4</v>
      </c>
      <c r="B44" s="110" t="s">
        <v>20</v>
      </c>
      <c r="C44" s="133">
        <v>77393</v>
      </c>
      <c r="D44" s="105">
        <f t="shared" si="0"/>
        <v>77000</v>
      </c>
      <c r="E44" s="95">
        <f t="shared" si="2"/>
        <v>5.6040981057580916E-2</v>
      </c>
      <c r="F44" s="92">
        <v>4</v>
      </c>
      <c r="G44" s="92" t="s">
        <v>98</v>
      </c>
      <c r="H44" s="158">
        <v>127663</v>
      </c>
      <c r="I44" s="105"/>
      <c r="J44" s="95">
        <f t="shared" si="3"/>
        <v>7.2159558982589037E-2</v>
      </c>
      <c r="L44" s="106" t="s">
        <v>59</v>
      </c>
      <c r="M44" s="133"/>
      <c r="O44" s="105"/>
      <c r="Q44" s="105"/>
    </row>
    <row r="45" spans="1:17" hidden="1" x14ac:dyDescent="0.25">
      <c r="A45" s="92">
        <v>5</v>
      </c>
      <c r="B45" s="110" t="s">
        <v>173</v>
      </c>
      <c r="C45" s="143">
        <v>56016</v>
      </c>
      <c r="D45" s="105">
        <f t="shared" si="0"/>
        <v>56000</v>
      </c>
      <c r="E45" s="95">
        <f t="shared" si="2"/>
        <v>4.0561699312876523E-2</v>
      </c>
      <c r="F45" s="92">
        <v>5</v>
      </c>
      <c r="G45" s="92" t="s">
        <v>32</v>
      </c>
      <c r="H45" s="159">
        <v>80557</v>
      </c>
      <c r="I45" s="105">
        <f t="shared" si="1"/>
        <v>81000</v>
      </c>
      <c r="J45" s="95">
        <f t="shared" si="3"/>
        <v>4.5533612659583632E-2</v>
      </c>
      <c r="L45" s="106" t="s">
        <v>60</v>
      </c>
      <c r="M45" s="134"/>
      <c r="O45" s="105"/>
      <c r="Q45" s="105"/>
    </row>
    <row r="46" spans="1:17" hidden="1" x14ac:dyDescent="0.25">
      <c r="A46" s="92">
        <v>6</v>
      </c>
      <c r="B46" s="110" t="s">
        <v>31</v>
      </c>
      <c r="C46" s="148">
        <v>51180</v>
      </c>
      <c r="D46" s="105">
        <f t="shared" si="0"/>
        <v>51000</v>
      </c>
      <c r="E46" s="95">
        <f t="shared" si="2"/>
        <v>3.7059907362771712E-2</v>
      </c>
      <c r="F46" s="92">
        <v>6</v>
      </c>
      <c r="G46" s="92" t="s">
        <v>31</v>
      </c>
      <c r="H46" s="160">
        <v>78676</v>
      </c>
      <c r="I46" s="105">
        <f t="shared" si="1"/>
        <v>79000</v>
      </c>
      <c r="J46" s="95">
        <f t="shared" si="3"/>
        <v>4.4470406167128884E-2</v>
      </c>
      <c r="L46" s="106" t="s">
        <v>280</v>
      </c>
      <c r="M46" s="135"/>
      <c r="O46" s="105"/>
      <c r="Q46" s="105"/>
    </row>
    <row r="47" spans="1:17" hidden="1" x14ac:dyDescent="0.25">
      <c r="A47" s="92">
        <v>7</v>
      </c>
      <c r="B47" s="110" t="s">
        <v>24</v>
      </c>
      <c r="C47" s="137">
        <v>46976</v>
      </c>
      <c r="D47" s="105">
        <f t="shared" si="0"/>
        <v>47000</v>
      </c>
      <c r="E47" s="95">
        <f t="shared" si="2"/>
        <v>3.401575240862767E-2</v>
      </c>
      <c r="F47" s="92">
        <v>7</v>
      </c>
      <c r="G47" s="92" t="s">
        <v>173</v>
      </c>
      <c r="H47" s="161">
        <v>73613</v>
      </c>
      <c r="I47" s="105">
        <f t="shared" si="1"/>
        <v>74000</v>
      </c>
      <c r="J47" s="95">
        <f t="shared" si="3"/>
        <v>4.1608622822472657E-2</v>
      </c>
      <c r="L47" s="106" t="s">
        <v>71</v>
      </c>
      <c r="M47" s="136"/>
      <c r="O47" s="105"/>
      <c r="Q47" s="105"/>
    </row>
    <row r="48" spans="1:17" hidden="1" x14ac:dyDescent="0.25">
      <c r="A48" s="92">
        <v>8</v>
      </c>
      <c r="B48" s="110" t="s">
        <v>32</v>
      </c>
      <c r="C48" s="135">
        <v>37298</v>
      </c>
      <c r="D48" s="105">
        <f t="shared" si="0"/>
        <v>37000</v>
      </c>
      <c r="E48" s="95">
        <f t="shared" si="2"/>
        <v>2.700782385339311E-2</v>
      </c>
      <c r="F48" s="92">
        <v>8</v>
      </c>
      <c r="G48" s="92" t="s">
        <v>19</v>
      </c>
      <c r="H48" s="162">
        <v>72897</v>
      </c>
      <c r="I48" s="105"/>
      <c r="J48" s="95">
        <f t="shared" si="3"/>
        <v>4.1203914768991746E-2</v>
      </c>
      <c r="L48" s="106" t="s">
        <v>19</v>
      </c>
      <c r="M48" s="137"/>
      <c r="O48" s="105"/>
      <c r="Q48" s="105"/>
    </row>
    <row r="49" spans="1:17" hidden="1" x14ac:dyDescent="0.25">
      <c r="A49" s="92">
        <v>9</v>
      </c>
      <c r="B49" s="110" t="s">
        <v>80</v>
      </c>
      <c r="C49" s="136">
        <v>33352</v>
      </c>
      <c r="D49" s="105">
        <f t="shared" si="0"/>
        <v>33000</v>
      </c>
      <c r="E49" s="95">
        <f t="shared" si="2"/>
        <v>2.4150489065321655E-2</v>
      </c>
      <c r="F49" s="92">
        <v>9</v>
      </c>
      <c r="G49" s="92" t="s">
        <v>80</v>
      </c>
      <c r="H49" s="163">
        <v>68269</v>
      </c>
      <c r="I49" s="105">
        <f t="shared" si="1"/>
        <v>68000</v>
      </c>
      <c r="J49" s="95">
        <f t="shared" si="3"/>
        <v>3.858800852386652E-2</v>
      </c>
      <c r="L49" s="106" t="s">
        <v>88</v>
      </c>
      <c r="M49" s="138"/>
      <c r="O49" s="105"/>
      <c r="Q49" s="105"/>
    </row>
    <row r="50" spans="1:17" hidden="1" x14ac:dyDescent="0.25">
      <c r="A50" s="92">
        <v>10</v>
      </c>
      <c r="B50" s="110" t="s">
        <v>23</v>
      </c>
      <c r="C50" s="141">
        <v>31885</v>
      </c>
      <c r="D50" s="105">
        <f t="shared" si="0"/>
        <v>32000</v>
      </c>
      <c r="E50" s="95">
        <f t="shared" si="2"/>
        <v>2.3088220911722863E-2</v>
      </c>
      <c r="F50" s="92">
        <v>10</v>
      </c>
      <c r="G50" s="92" t="s">
        <v>24</v>
      </c>
      <c r="H50" s="162">
        <v>67729</v>
      </c>
      <c r="I50" s="105">
        <f t="shared" si="1"/>
        <v>68000</v>
      </c>
      <c r="J50" s="95">
        <f t="shared" si="3"/>
        <v>3.8282781779621133E-2</v>
      </c>
      <c r="L50" s="106" t="s">
        <v>94</v>
      </c>
      <c r="M50" s="131"/>
      <c r="O50" s="105"/>
      <c r="Q50" s="105"/>
    </row>
    <row r="51" spans="1:17" hidden="1" x14ac:dyDescent="0.25">
      <c r="A51" s="92">
        <v>11</v>
      </c>
      <c r="B51" s="110" t="s">
        <v>19</v>
      </c>
      <c r="C51" s="137">
        <v>26973</v>
      </c>
      <c r="D51" s="105"/>
      <c r="E51" s="95">
        <f t="shared" si="2"/>
        <v>1.9531396664635433E-2</v>
      </c>
      <c r="F51" s="92">
        <v>11</v>
      </c>
      <c r="G51" s="92" t="s">
        <v>23</v>
      </c>
      <c r="H51" s="164">
        <v>61876</v>
      </c>
      <c r="I51" s="105">
        <f t="shared" si="1"/>
        <v>62000</v>
      </c>
      <c r="J51" s="95">
        <f t="shared" si="3"/>
        <v>3.4974463012828146E-2</v>
      </c>
      <c r="L51" s="106" t="s">
        <v>98</v>
      </c>
      <c r="M51" s="132"/>
      <c r="O51" s="105"/>
      <c r="Q51" s="105"/>
    </row>
    <row r="52" spans="1:17" hidden="1" x14ac:dyDescent="0.25">
      <c r="A52" s="92">
        <v>12</v>
      </c>
      <c r="B52" s="110" t="s">
        <v>51</v>
      </c>
      <c r="C52" s="134">
        <v>23183</v>
      </c>
      <c r="D52" s="105">
        <f t="shared" si="0"/>
        <v>23000</v>
      </c>
      <c r="E52" s="95">
        <f t="shared" si="2"/>
        <v>1.6787022907212519E-2</v>
      </c>
      <c r="F52" s="92">
        <v>12</v>
      </c>
      <c r="G52" s="92" t="s">
        <v>99</v>
      </c>
      <c r="H52" s="155">
        <v>40793</v>
      </c>
      <c r="I52" s="105">
        <f t="shared" si="1"/>
        <v>41000</v>
      </c>
      <c r="J52" s="95">
        <f t="shared" si="3"/>
        <v>2.3057619588892277E-2</v>
      </c>
      <c r="L52" s="106" t="s">
        <v>99</v>
      </c>
      <c r="M52" s="130"/>
      <c r="O52" s="105"/>
      <c r="Q52" s="105"/>
    </row>
    <row r="53" spans="1:17" hidden="1" x14ac:dyDescent="0.25">
      <c r="A53" s="92">
        <v>13</v>
      </c>
      <c r="B53" s="110" t="s">
        <v>71</v>
      </c>
      <c r="C53" s="136">
        <v>22746</v>
      </c>
      <c r="D53" s="105">
        <f t="shared" si="0"/>
        <v>23000</v>
      </c>
      <c r="E53" s="95">
        <f t="shared" si="2"/>
        <v>1.6470587199562434E-2</v>
      </c>
      <c r="F53" s="92">
        <v>13</v>
      </c>
      <c r="G53" s="92" t="s">
        <v>56</v>
      </c>
      <c r="H53" s="155">
        <v>29467</v>
      </c>
      <c r="I53" s="105">
        <f t="shared" si="1"/>
        <v>29000</v>
      </c>
      <c r="J53" s="95">
        <f t="shared" si="3"/>
        <v>1.6655771245701192E-2</v>
      </c>
      <c r="L53" s="106" t="s">
        <v>20</v>
      </c>
      <c r="M53" s="133"/>
      <c r="O53" s="105"/>
      <c r="Q53" s="105"/>
    </row>
    <row r="54" spans="1:17" hidden="1" x14ac:dyDescent="0.25">
      <c r="A54" s="92">
        <v>14</v>
      </c>
      <c r="B54" s="110" t="s">
        <v>167</v>
      </c>
      <c r="C54" s="133">
        <v>21567</v>
      </c>
      <c r="D54" s="105"/>
      <c r="E54" s="95">
        <f t="shared" si="2"/>
        <v>1.5616862487160953E-2</v>
      </c>
      <c r="F54" s="92">
        <v>14</v>
      </c>
      <c r="G54" s="92" t="s">
        <v>51</v>
      </c>
      <c r="H54" s="174">
        <v>27856</v>
      </c>
      <c r="I54" s="105">
        <f t="shared" si="1"/>
        <v>28000</v>
      </c>
      <c r="J54" s="95">
        <f t="shared" si="3"/>
        <v>1.5745178125369137E-2</v>
      </c>
      <c r="L54" s="106" t="s">
        <v>21</v>
      </c>
      <c r="M54" s="140"/>
      <c r="O54" s="105"/>
      <c r="Q54" s="105"/>
    </row>
    <row r="55" spans="1:17" hidden="1" x14ac:dyDescent="0.25">
      <c r="A55" s="92">
        <v>15</v>
      </c>
      <c r="B55" s="110" t="s">
        <v>158</v>
      </c>
      <c r="C55" s="154">
        <v>21455</v>
      </c>
      <c r="D55" s="105">
        <f t="shared" si="0"/>
        <v>21000</v>
      </c>
      <c r="E55" s="95">
        <f t="shared" si="2"/>
        <v>1.5535762260028667E-2</v>
      </c>
      <c r="F55" s="92">
        <v>15</v>
      </c>
      <c r="G55" s="92" t="s">
        <v>71</v>
      </c>
      <c r="H55" s="163">
        <v>27378</v>
      </c>
      <c r="I55" s="105">
        <f t="shared" si="1"/>
        <v>27000</v>
      </c>
      <c r="J55" s="95">
        <f t="shared" si="3"/>
        <v>1.547499593324082E-2</v>
      </c>
      <c r="L55" s="106" t="s">
        <v>23</v>
      </c>
      <c r="M55" s="141"/>
      <c r="O55" s="105"/>
      <c r="Q55" s="105"/>
    </row>
    <row r="56" spans="1:17" hidden="1" x14ac:dyDescent="0.25">
      <c r="A56" s="92">
        <v>16</v>
      </c>
      <c r="B56" s="110" t="s">
        <v>56</v>
      </c>
      <c r="C56" s="130">
        <v>18428</v>
      </c>
      <c r="D56" s="105">
        <f t="shared" si="0"/>
        <v>18000</v>
      </c>
      <c r="E56" s="95">
        <f t="shared" si="2"/>
        <v>1.3343883799944454E-2</v>
      </c>
      <c r="F56" s="92">
        <v>16</v>
      </c>
      <c r="G56" s="92" t="s">
        <v>280</v>
      </c>
      <c r="H56" s="159">
        <v>21700</v>
      </c>
      <c r="I56" s="105">
        <f t="shared" si="1"/>
        <v>22000</v>
      </c>
      <c r="J56" s="95">
        <f t="shared" si="3"/>
        <v>1.2265593240971795E-2</v>
      </c>
      <c r="L56" s="106" t="s">
        <v>116</v>
      </c>
      <c r="M56" s="136"/>
      <c r="O56" s="105"/>
      <c r="Q56" s="105"/>
    </row>
    <row r="57" spans="1:17" hidden="1" x14ac:dyDescent="0.25">
      <c r="A57" s="92">
        <v>17</v>
      </c>
      <c r="B57" s="110" t="s">
        <v>280</v>
      </c>
      <c r="C57" s="135">
        <v>15728</v>
      </c>
      <c r="D57" s="105">
        <f t="shared" si="0"/>
        <v>16000</v>
      </c>
      <c r="E57" s="95">
        <f t="shared" si="2"/>
        <v>1.1388789038719685E-2</v>
      </c>
      <c r="F57" s="92">
        <v>17</v>
      </c>
      <c r="G57" s="92" t="s">
        <v>167</v>
      </c>
      <c r="H57" s="157">
        <v>21678</v>
      </c>
      <c r="I57" s="105"/>
      <c r="J57" s="95">
        <f t="shared" si="3"/>
        <v>1.2253158077317352E-2</v>
      </c>
      <c r="L57" s="106" t="s">
        <v>24</v>
      </c>
      <c r="M57" s="137"/>
      <c r="O57" s="105"/>
      <c r="Q57" s="105"/>
    </row>
    <row r="58" spans="1:17" hidden="1" x14ac:dyDescent="0.25">
      <c r="A58" s="92">
        <v>18</v>
      </c>
      <c r="B58" s="110" t="s">
        <v>124</v>
      </c>
      <c r="C58" s="141">
        <v>15487</v>
      </c>
      <c r="D58" s="105">
        <f t="shared" si="0"/>
        <v>15000</v>
      </c>
      <c r="E58" s="95">
        <f t="shared" si="2"/>
        <v>1.1214278728551104E-2</v>
      </c>
      <c r="F58" s="92">
        <v>18</v>
      </c>
      <c r="G58" s="92" t="s">
        <v>15</v>
      </c>
      <c r="H58" s="165">
        <v>14582</v>
      </c>
      <c r="I58" s="105">
        <f t="shared" si="1"/>
        <v>15000</v>
      </c>
      <c r="J58" s="95">
        <f t="shared" si="3"/>
        <v>8.2422525640484193E-3</v>
      </c>
      <c r="L58" s="106" t="s">
        <v>130</v>
      </c>
      <c r="M58" s="144"/>
      <c r="O58" s="105"/>
      <c r="Q58" s="105"/>
    </row>
    <row r="59" spans="1:17" hidden="1" x14ac:dyDescent="0.25">
      <c r="A59" s="92">
        <v>19</v>
      </c>
      <c r="B59" s="110" t="s">
        <v>16</v>
      </c>
      <c r="C59" s="143">
        <v>15328</v>
      </c>
      <c r="D59" s="105">
        <f t="shared" si="0"/>
        <v>15000</v>
      </c>
      <c r="E59" s="95">
        <f t="shared" si="2"/>
        <v>1.1099145370390091E-2</v>
      </c>
      <c r="F59" s="92">
        <v>19</v>
      </c>
      <c r="G59" s="92" t="s">
        <v>88</v>
      </c>
      <c r="H59" s="166">
        <v>13627</v>
      </c>
      <c r="I59" s="105">
        <f t="shared" si="1"/>
        <v>14000</v>
      </c>
      <c r="J59" s="95">
        <f t="shared" si="3"/>
        <v>7.7024534145033472E-3</v>
      </c>
      <c r="L59" s="106" t="s">
        <v>242</v>
      </c>
      <c r="M59" s="145"/>
      <c r="O59" s="105"/>
      <c r="Q59" s="105"/>
    </row>
    <row r="60" spans="1:17" hidden="1" x14ac:dyDescent="0.25">
      <c r="A60" s="92">
        <v>20</v>
      </c>
      <c r="B60" s="110" t="s">
        <v>171</v>
      </c>
      <c r="C60" s="176">
        <v>12300</v>
      </c>
      <c r="D60" s="105">
        <f t="shared" si="0"/>
        <v>12000</v>
      </c>
      <c r="E60" s="95">
        <f t="shared" si="2"/>
        <v>8.9065428011350541E-3</v>
      </c>
      <c r="F60" s="92">
        <v>20</v>
      </c>
      <c r="G60" s="92" t="s">
        <v>16</v>
      </c>
      <c r="H60" s="161">
        <v>13247</v>
      </c>
      <c r="I60" s="105">
        <f t="shared" si="1"/>
        <v>13000</v>
      </c>
      <c r="J60" s="95">
        <f t="shared" si="3"/>
        <v>7.4876642241084495E-3</v>
      </c>
      <c r="L60" s="106" t="s">
        <v>26</v>
      </c>
      <c r="M60" s="132"/>
      <c r="O60" s="105"/>
      <c r="Q60" s="105"/>
    </row>
    <row r="61" spans="1:17" hidden="1" x14ac:dyDescent="0.25">
      <c r="B61" s="110" t="s">
        <v>202</v>
      </c>
      <c r="C61" s="145">
        <f>SUM(C64:C203)</f>
        <v>232560.22970000003</v>
      </c>
      <c r="D61" s="105">
        <f t="shared" si="0"/>
        <v>230000</v>
      </c>
      <c r="E61" s="95">
        <f t="shared" si="2"/>
        <v>0.16839899509470324</v>
      </c>
      <c r="G61" s="92" t="s">
        <v>202</v>
      </c>
      <c r="H61" s="167">
        <f>SUM(H64:H203)</f>
        <v>280777.55539999995</v>
      </c>
      <c r="I61" s="105">
        <f t="shared" si="1"/>
        <v>280000</v>
      </c>
      <c r="J61" s="95">
        <f t="shared" si="3"/>
        <v>0.15870522054059091</v>
      </c>
      <c r="L61" s="106" t="s">
        <v>28</v>
      </c>
      <c r="M61" s="130"/>
      <c r="O61" s="105"/>
      <c r="Q61" s="105"/>
    </row>
    <row r="62" spans="1:17" hidden="1" x14ac:dyDescent="0.25">
      <c r="B62" s="110" t="s">
        <v>11</v>
      </c>
      <c r="C62" s="92">
        <v>1381007.2297</v>
      </c>
      <c r="D62" s="105">
        <f t="shared" si="0"/>
        <v>1400000</v>
      </c>
      <c r="E62" s="95">
        <f t="shared" si="2"/>
        <v>1</v>
      </c>
      <c r="G62" s="92" t="s">
        <v>11</v>
      </c>
      <c r="H62" s="92">
        <v>1769176.5554</v>
      </c>
      <c r="I62" s="105">
        <f t="shared" si="1"/>
        <v>1800000</v>
      </c>
      <c r="J62" s="95">
        <f t="shared" si="3"/>
        <v>1</v>
      </c>
      <c r="L62" s="106" t="s">
        <v>29</v>
      </c>
      <c r="M62" s="133"/>
    </row>
    <row r="63" spans="1:17" hidden="1" x14ac:dyDescent="0.25">
      <c r="C63" s="146"/>
      <c r="H63" s="146"/>
      <c r="L63" s="106" t="s">
        <v>31</v>
      </c>
      <c r="M63" s="139"/>
    </row>
    <row r="64" spans="1:17" hidden="1" x14ac:dyDescent="0.25">
      <c r="B64" s="110" t="s">
        <v>171</v>
      </c>
      <c r="C64" s="92">
        <v>11562.9745</v>
      </c>
      <c r="G64" t="s">
        <v>26</v>
      </c>
      <c r="H64" s="168">
        <v>12800</v>
      </c>
      <c r="L64" s="106" t="s">
        <v>32</v>
      </c>
      <c r="M64" s="135"/>
    </row>
    <row r="65" spans="2:13" hidden="1" x14ac:dyDescent="0.25">
      <c r="B65" s="110" t="s">
        <v>165</v>
      </c>
      <c r="C65" s="92">
        <v>11459</v>
      </c>
      <c r="G65" t="s">
        <v>21</v>
      </c>
      <c r="H65" s="169">
        <v>12349</v>
      </c>
      <c r="L65" s="106" t="s">
        <v>80</v>
      </c>
      <c r="M65" s="136"/>
    </row>
    <row r="66" spans="2:13" hidden="1" x14ac:dyDescent="0.25">
      <c r="B66" s="110" t="s">
        <v>94</v>
      </c>
      <c r="C66" s="131">
        <v>10246</v>
      </c>
      <c r="G66" t="s">
        <v>158</v>
      </c>
      <c r="H66" s="112">
        <v>11813</v>
      </c>
      <c r="L66" s="106" t="s">
        <v>173</v>
      </c>
      <c r="M66" s="143"/>
    </row>
    <row r="67" spans="2:13" hidden="1" x14ac:dyDescent="0.25">
      <c r="B67" s="110" t="s">
        <v>55</v>
      </c>
      <c r="C67" s="92">
        <v>9839</v>
      </c>
      <c r="G67" t="s">
        <v>124</v>
      </c>
      <c r="H67" s="112">
        <v>11268</v>
      </c>
    </row>
    <row r="68" spans="2:13" hidden="1" x14ac:dyDescent="0.25">
      <c r="B68" s="110" t="s">
        <v>88</v>
      </c>
      <c r="C68" s="138">
        <v>9293</v>
      </c>
      <c r="G68" t="s">
        <v>30</v>
      </c>
      <c r="H68" s="112">
        <v>11250</v>
      </c>
    </row>
    <row r="69" spans="2:13" hidden="1" x14ac:dyDescent="0.25">
      <c r="B69" s="110" t="s">
        <v>21</v>
      </c>
      <c r="C69" s="147">
        <v>8141</v>
      </c>
      <c r="G69" t="s">
        <v>60</v>
      </c>
      <c r="H69" s="170">
        <v>10488</v>
      </c>
    </row>
    <row r="70" spans="2:13" hidden="1" x14ac:dyDescent="0.25">
      <c r="B70" s="110" t="s">
        <v>30</v>
      </c>
      <c r="C70" s="92">
        <v>7944</v>
      </c>
      <c r="G70" t="s">
        <v>29</v>
      </c>
      <c r="H70" s="171">
        <v>8620</v>
      </c>
    </row>
    <row r="71" spans="2:13" hidden="1" x14ac:dyDescent="0.25">
      <c r="B71" s="110" t="s">
        <v>74</v>
      </c>
      <c r="C71" s="92">
        <v>7185</v>
      </c>
      <c r="G71" t="s">
        <v>25</v>
      </c>
      <c r="H71" s="112">
        <v>8493</v>
      </c>
    </row>
    <row r="72" spans="2:13" hidden="1" x14ac:dyDescent="0.25">
      <c r="B72" s="110" t="s">
        <v>54</v>
      </c>
      <c r="C72" s="132">
        <v>6579</v>
      </c>
      <c r="G72" t="s">
        <v>94</v>
      </c>
      <c r="H72" s="172">
        <v>8361</v>
      </c>
    </row>
    <row r="73" spans="2:13" hidden="1" x14ac:dyDescent="0.25">
      <c r="B73" s="110" t="s">
        <v>62</v>
      </c>
      <c r="C73" s="92">
        <v>5753</v>
      </c>
      <c r="G73" t="s">
        <v>171</v>
      </c>
      <c r="H73" s="112">
        <v>8270</v>
      </c>
    </row>
    <row r="74" spans="2:13" hidden="1" x14ac:dyDescent="0.25">
      <c r="B74" s="110" t="s">
        <v>60</v>
      </c>
      <c r="C74" s="134">
        <v>5702</v>
      </c>
      <c r="G74" t="s">
        <v>144</v>
      </c>
      <c r="H74" s="112">
        <v>8202</v>
      </c>
    </row>
    <row r="75" spans="2:13" hidden="1" x14ac:dyDescent="0.25">
      <c r="B75" s="110" t="s">
        <v>25</v>
      </c>
      <c r="C75" s="92">
        <v>5540</v>
      </c>
      <c r="G75" t="s">
        <v>116</v>
      </c>
      <c r="H75" s="173">
        <v>7918</v>
      </c>
    </row>
    <row r="76" spans="2:13" hidden="1" x14ac:dyDescent="0.25">
      <c r="B76" s="110" t="s">
        <v>129</v>
      </c>
      <c r="C76" s="92">
        <v>5476</v>
      </c>
      <c r="G76" t="s">
        <v>54</v>
      </c>
      <c r="H76" s="168">
        <v>7897</v>
      </c>
    </row>
    <row r="77" spans="2:13" hidden="1" x14ac:dyDescent="0.25">
      <c r="B77" s="110" t="s">
        <v>59</v>
      </c>
      <c r="C77" s="133">
        <v>5454</v>
      </c>
      <c r="G77" t="s">
        <v>59</v>
      </c>
      <c r="H77" s="171">
        <v>7885</v>
      </c>
    </row>
    <row r="78" spans="2:13" hidden="1" x14ac:dyDescent="0.25">
      <c r="B78" s="110" t="s">
        <v>99</v>
      </c>
      <c r="C78" s="130">
        <v>5436.7632000000003</v>
      </c>
      <c r="G78" t="s">
        <v>161</v>
      </c>
      <c r="H78" s="112">
        <v>7233</v>
      </c>
    </row>
    <row r="79" spans="2:13" hidden="1" x14ac:dyDescent="0.25">
      <c r="B79" s="110" t="s">
        <v>120</v>
      </c>
      <c r="C79" s="92">
        <v>5332</v>
      </c>
      <c r="G79" t="s">
        <v>17</v>
      </c>
      <c r="H79" s="112">
        <v>7019</v>
      </c>
    </row>
    <row r="80" spans="2:13" hidden="1" x14ac:dyDescent="0.25">
      <c r="B80" s="110" t="s">
        <v>15</v>
      </c>
      <c r="C80" s="131">
        <v>5137</v>
      </c>
      <c r="G80" t="s">
        <v>120</v>
      </c>
      <c r="H80" s="112">
        <v>6562</v>
      </c>
    </row>
    <row r="81" spans="2:8" hidden="1" x14ac:dyDescent="0.25">
      <c r="B81" s="110" t="s">
        <v>161</v>
      </c>
      <c r="C81" s="92">
        <v>4757</v>
      </c>
      <c r="G81" t="s">
        <v>62</v>
      </c>
      <c r="H81" s="112">
        <v>5969</v>
      </c>
    </row>
    <row r="82" spans="2:8" hidden="1" x14ac:dyDescent="0.25">
      <c r="B82" s="110" t="s">
        <v>103</v>
      </c>
      <c r="C82" s="92">
        <v>4561.0003999999999</v>
      </c>
      <c r="G82" t="s">
        <v>91</v>
      </c>
      <c r="H82" s="112">
        <v>5830</v>
      </c>
    </row>
    <row r="83" spans="2:8" hidden="1" x14ac:dyDescent="0.25">
      <c r="B83" s="110" t="s">
        <v>145</v>
      </c>
      <c r="C83" s="92">
        <v>4503</v>
      </c>
      <c r="G83" t="s">
        <v>63</v>
      </c>
      <c r="H83" s="112">
        <v>5600</v>
      </c>
    </row>
    <row r="84" spans="2:8" hidden="1" x14ac:dyDescent="0.25">
      <c r="B84" s="110" t="s">
        <v>116</v>
      </c>
      <c r="C84" s="136">
        <v>4493</v>
      </c>
      <c r="G84" t="s">
        <v>22</v>
      </c>
      <c r="H84" s="112">
        <v>5396</v>
      </c>
    </row>
    <row r="85" spans="2:8" hidden="1" x14ac:dyDescent="0.25">
      <c r="B85" s="110" t="s">
        <v>22</v>
      </c>
      <c r="C85" s="92">
        <v>4364</v>
      </c>
      <c r="G85" t="s">
        <v>55</v>
      </c>
      <c r="H85" s="112">
        <v>4527</v>
      </c>
    </row>
    <row r="86" spans="2:8" hidden="1" x14ac:dyDescent="0.25">
      <c r="B86" s="110" t="s">
        <v>17</v>
      </c>
      <c r="C86" s="92">
        <v>4220</v>
      </c>
      <c r="G86" t="s">
        <v>129</v>
      </c>
      <c r="H86" s="112">
        <v>4375</v>
      </c>
    </row>
    <row r="87" spans="2:8" hidden="1" x14ac:dyDescent="0.25">
      <c r="B87" s="110" t="s">
        <v>63</v>
      </c>
      <c r="C87" s="92">
        <v>4080</v>
      </c>
      <c r="G87" t="s">
        <v>165</v>
      </c>
      <c r="H87" s="112">
        <v>4266</v>
      </c>
    </row>
    <row r="88" spans="2:8" hidden="1" x14ac:dyDescent="0.25">
      <c r="B88" s="110" t="s">
        <v>170</v>
      </c>
      <c r="C88" s="92">
        <v>4040</v>
      </c>
      <c r="G88" t="s">
        <v>153</v>
      </c>
      <c r="H88" s="112">
        <v>4149</v>
      </c>
    </row>
    <row r="89" spans="2:8" hidden="1" x14ac:dyDescent="0.25">
      <c r="B89" s="110" t="s">
        <v>137</v>
      </c>
      <c r="C89" s="92">
        <v>3553</v>
      </c>
      <c r="G89" t="s">
        <v>64</v>
      </c>
      <c r="H89" s="112">
        <v>3950</v>
      </c>
    </row>
    <row r="90" spans="2:8" hidden="1" x14ac:dyDescent="0.25">
      <c r="B90" s="110" t="s">
        <v>144</v>
      </c>
      <c r="C90" s="92">
        <v>3288</v>
      </c>
      <c r="G90" t="s">
        <v>170</v>
      </c>
      <c r="H90" s="112">
        <v>3847</v>
      </c>
    </row>
    <row r="91" spans="2:8" hidden="1" x14ac:dyDescent="0.25">
      <c r="B91" s="110" t="s">
        <v>83</v>
      </c>
      <c r="C91" s="92">
        <v>3262</v>
      </c>
      <c r="G91" t="s">
        <v>47</v>
      </c>
      <c r="H91" s="112">
        <v>3479</v>
      </c>
    </row>
    <row r="92" spans="2:8" hidden="1" x14ac:dyDescent="0.25">
      <c r="B92" s="110" t="s">
        <v>29</v>
      </c>
      <c r="C92" s="133">
        <v>3168</v>
      </c>
      <c r="G92" t="s">
        <v>138</v>
      </c>
      <c r="H92" s="112">
        <v>3347</v>
      </c>
    </row>
    <row r="93" spans="2:8" hidden="1" x14ac:dyDescent="0.25">
      <c r="B93" s="110" t="s">
        <v>36</v>
      </c>
      <c r="C93" s="92">
        <v>3060</v>
      </c>
      <c r="G93" t="s">
        <v>36</v>
      </c>
      <c r="H93" s="112">
        <v>3287</v>
      </c>
    </row>
    <row r="94" spans="2:8" hidden="1" x14ac:dyDescent="0.25">
      <c r="B94" s="110" t="s">
        <v>166</v>
      </c>
      <c r="C94" s="92">
        <v>2815</v>
      </c>
      <c r="G94" t="s">
        <v>74</v>
      </c>
      <c r="H94" s="112">
        <v>3067</v>
      </c>
    </row>
    <row r="95" spans="2:8" hidden="1" x14ac:dyDescent="0.25">
      <c r="B95" s="110" t="s">
        <v>64</v>
      </c>
      <c r="C95" s="92">
        <v>2545</v>
      </c>
      <c r="G95" t="s">
        <v>111</v>
      </c>
      <c r="H95" s="112">
        <v>2798</v>
      </c>
    </row>
    <row r="96" spans="2:8" hidden="1" x14ac:dyDescent="0.25">
      <c r="B96" s="110" t="s">
        <v>91</v>
      </c>
      <c r="C96" s="92">
        <v>2339</v>
      </c>
      <c r="G96" t="s">
        <v>90</v>
      </c>
      <c r="H96" s="112">
        <v>2794</v>
      </c>
    </row>
    <row r="97" spans="2:8" hidden="1" x14ac:dyDescent="0.25">
      <c r="B97" s="110" t="s">
        <v>90</v>
      </c>
      <c r="C97" s="92">
        <v>2258</v>
      </c>
      <c r="G97" t="s">
        <v>145</v>
      </c>
      <c r="H97" s="112">
        <v>2735</v>
      </c>
    </row>
    <row r="98" spans="2:8" hidden="1" x14ac:dyDescent="0.25">
      <c r="B98" s="110" t="s">
        <v>111</v>
      </c>
      <c r="C98" s="92">
        <v>2224</v>
      </c>
      <c r="G98" t="s">
        <v>83</v>
      </c>
      <c r="H98" s="112">
        <v>2660</v>
      </c>
    </row>
    <row r="99" spans="2:8" hidden="1" x14ac:dyDescent="0.25">
      <c r="B99" s="110" t="s">
        <v>147</v>
      </c>
      <c r="C99" s="92">
        <v>2094</v>
      </c>
      <c r="G99" t="s">
        <v>147</v>
      </c>
      <c r="H99" s="112">
        <v>2557</v>
      </c>
    </row>
    <row r="100" spans="2:8" hidden="1" x14ac:dyDescent="0.25">
      <c r="B100" s="110" t="s">
        <v>95</v>
      </c>
      <c r="C100" s="92">
        <v>2041</v>
      </c>
      <c r="G100" t="s">
        <v>137</v>
      </c>
      <c r="H100" s="112">
        <v>2352</v>
      </c>
    </row>
    <row r="101" spans="2:8" hidden="1" x14ac:dyDescent="0.25">
      <c r="B101" s="110" t="s">
        <v>47</v>
      </c>
      <c r="C101" s="92">
        <v>1747.5853</v>
      </c>
      <c r="G101" t="s">
        <v>133</v>
      </c>
      <c r="H101" s="112">
        <v>2244</v>
      </c>
    </row>
    <row r="102" spans="2:8" hidden="1" x14ac:dyDescent="0.25">
      <c r="B102" s="110" t="s">
        <v>104</v>
      </c>
      <c r="C102" s="92">
        <v>1687</v>
      </c>
      <c r="G102" t="s">
        <v>135</v>
      </c>
      <c r="H102" s="112">
        <v>2209</v>
      </c>
    </row>
    <row r="103" spans="2:8" hidden="1" x14ac:dyDescent="0.25">
      <c r="B103" s="110" t="s">
        <v>114</v>
      </c>
      <c r="C103" s="92">
        <v>1672.681</v>
      </c>
      <c r="G103" t="s">
        <v>92</v>
      </c>
      <c r="H103" s="112">
        <v>2016</v>
      </c>
    </row>
    <row r="104" spans="2:8" hidden="1" x14ac:dyDescent="0.25">
      <c r="B104" s="110" t="s">
        <v>153</v>
      </c>
      <c r="C104" s="92">
        <v>1632</v>
      </c>
      <c r="G104" t="s">
        <v>103</v>
      </c>
      <c r="H104" s="112">
        <v>1810</v>
      </c>
    </row>
    <row r="105" spans="2:8" hidden="1" x14ac:dyDescent="0.25">
      <c r="B105" s="110" t="s">
        <v>151</v>
      </c>
      <c r="C105" s="92">
        <v>1533</v>
      </c>
      <c r="G105" t="s">
        <v>84</v>
      </c>
      <c r="H105" s="112">
        <v>1765</v>
      </c>
    </row>
    <row r="106" spans="2:8" hidden="1" x14ac:dyDescent="0.25">
      <c r="B106" s="110" t="s">
        <v>84</v>
      </c>
      <c r="C106" s="92">
        <v>1370</v>
      </c>
      <c r="G106" t="s">
        <v>27</v>
      </c>
      <c r="H106" s="112">
        <v>1676</v>
      </c>
    </row>
    <row r="107" spans="2:8" hidden="1" x14ac:dyDescent="0.25">
      <c r="B107" s="110" t="s">
        <v>75</v>
      </c>
      <c r="C107" s="92">
        <v>1366</v>
      </c>
      <c r="G107" t="s">
        <v>95</v>
      </c>
      <c r="H107" s="112">
        <v>1442</v>
      </c>
    </row>
    <row r="108" spans="2:8" hidden="1" x14ac:dyDescent="0.25">
      <c r="B108" s="110" t="s">
        <v>87</v>
      </c>
      <c r="C108" s="92">
        <v>1278</v>
      </c>
      <c r="G108" t="s">
        <v>87</v>
      </c>
      <c r="H108" s="112">
        <v>1348</v>
      </c>
    </row>
    <row r="109" spans="2:8" hidden="1" x14ac:dyDescent="0.25">
      <c r="B109" s="110" t="s">
        <v>123</v>
      </c>
      <c r="C109" s="92">
        <v>1189</v>
      </c>
      <c r="G109" t="s">
        <v>164</v>
      </c>
      <c r="H109" s="112">
        <v>1329</v>
      </c>
    </row>
    <row r="110" spans="2:8" hidden="1" x14ac:dyDescent="0.25">
      <c r="B110" s="110" t="s">
        <v>77</v>
      </c>
      <c r="C110" s="92">
        <v>1138</v>
      </c>
      <c r="G110" t="s">
        <v>166</v>
      </c>
      <c r="H110" s="112">
        <v>1221</v>
      </c>
    </row>
    <row r="111" spans="2:8" hidden="1" x14ac:dyDescent="0.25">
      <c r="B111" s="110" t="s">
        <v>118</v>
      </c>
      <c r="C111" s="92">
        <v>1099</v>
      </c>
      <c r="G111" t="s">
        <v>104</v>
      </c>
      <c r="H111" s="112">
        <v>1221</v>
      </c>
    </row>
    <row r="112" spans="2:8" hidden="1" x14ac:dyDescent="0.25">
      <c r="B112" s="110" t="s">
        <v>100</v>
      </c>
      <c r="C112" s="92">
        <v>1054</v>
      </c>
      <c r="G112" t="s">
        <v>100</v>
      </c>
      <c r="H112" s="112">
        <v>1155</v>
      </c>
    </row>
    <row r="113" spans="2:8" hidden="1" x14ac:dyDescent="0.25">
      <c r="B113" s="110" t="s">
        <v>57</v>
      </c>
      <c r="C113" s="92">
        <v>1032</v>
      </c>
      <c r="G113" t="s">
        <v>125</v>
      </c>
      <c r="H113" s="112">
        <v>1152</v>
      </c>
    </row>
    <row r="114" spans="2:8" hidden="1" x14ac:dyDescent="0.25">
      <c r="B114" s="110" t="s">
        <v>136</v>
      </c>
      <c r="C114" s="92">
        <v>910</v>
      </c>
      <c r="G114" t="s">
        <v>75</v>
      </c>
      <c r="H114" s="112">
        <v>1087</v>
      </c>
    </row>
    <row r="115" spans="2:8" hidden="1" x14ac:dyDescent="0.25">
      <c r="B115" s="110" t="s">
        <v>125</v>
      </c>
      <c r="C115" s="92">
        <v>893.3569</v>
      </c>
      <c r="G115" t="s">
        <v>18</v>
      </c>
      <c r="H115" s="112">
        <v>1071</v>
      </c>
    </row>
    <row r="116" spans="2:8" hidden="1" x14ac:dyDescent="0.25">
      <c r="B116" s="110" t="s">
        <v>135</v>
      </c>
      <c r="C116" s="92">
        <v>882</v>
      </c>
      <c r="G116" t="s">
        <v>49</v>
      </c>
      <c r="H116" s="112">
        <v>1040</v>
      </c>
    </row>
    <row r="117" spans="2:8" hidden="1" x14ac:dyDescent="0.25">
      <c r="B117" s="110" t="s">
        <v>128</v>
      </c>
      <c r="C117" s="92">
        <v>881</v>
      </c>
      <c r="G117" t="s">
        <v>57</v>
      </c>
      <c r="H117" s="112">
        <v>965</v>
      </c>
    </row>
    <row r="118" spans="2:8" hidden="1" x14ac:dyDescent="0.25">
      <c r="B118" s="110" t="s">
        <v>140</v>
      </c>
      <c r="C118" s="92">
        <v>832.59960000000001</v>
      </c>
      <c r="G118" t="s">
        <v>85</v>
      </c>
      <c r="H118" s="112">
        <v>951</v>
      </c>
    </row>
    <row r="119" spans="2:8" hidden="1" x14ac:dyDescent="0.25">
      <c r="B119" s="110" t="s">
        <v>92</v>
      </c>
      <c r="C119" s="92">
        <v>798</v>
      </c>
      <c r="G119" t="s">
        <v>114</v>
      </c>
      <c r="H119" s="112">
        <v>936</v>
      </c>
    </row>
    <row r="120" spans="2:8" hidden="1" x14ac:dyDescent="0.25">
      <c r="B120" s="110" t="s">
        <v>139</v>
      </c>
      <c r="C120" s="92">
        <v>790</v>
      </c>
      <c r="G120" t="s">
        <v>151</v>
      </c>
      <c r="H120" s="112">
        <v>933</v>
      </c>
    </row>
    <row r="121" spans="2:8" hidden="1" x14ac:dyDescent="0.25">
      <c r="B121" s="110" t="s">
        <v>49</v>
      </c>
      <c r="C121" s="92">
        <v>763</v>
      </c>
      <c r="G121" t="s">
        <v>78</v>
      </c>
      <c r="H121" s="112">
        <v>920</v>
      </c>
    </row>
    <row r="122" spans="2:8" hidden="1" x14ac:dyDescent="0.25">
      <c r="B122" s="110" t="s">
        <v>169</v>
      </c>
      <c r="C122" s="92">
        <v>749.45799999999997</v>
      </c>
      <c r="G122" t="s">
        <v>118</v>
      </c>
      <c r="H122" s="112">
        <v>905</v>
      </c>
    </row>
    <row r="123" spans="2:8" hidden="1" x14ac:dyDescent="0.25">
      <c r="B123" s="110" t="s">
        <v>27</v>
      </c>
      <c r="C123" s="92">
        <v>709</v>
      </c>
      <c r="G123" t="s">
        <v>123</v>
      </c>
      <c r="H123" s="112">
        <v>795</v>
      </c>
    </row>
    <row r="124" spans="2:8" hidden="1" x14ac:dyDescent="0.25">
      <c r="B124" s="110" t="s">
        <v>18</v>
      </c>
      <c r="C124" s="92">
        <v>655</v>
      </c>
      <c r="G124" t="s">
        <v>136</v>
      </c>
      <c r="H124" s="112">
        <v>793</v>
      </c>
    </row>
    <row r="125" spans="2:8" hidden="1" x14ac:dyDescent="0.25">
      <c r="B125" s="110" t="s">
        <v>61</v>
      </c>
      <c r="C125" s="92">
        <v>570</v>
      </c>
      <c r="G125" t="s">
        <v>76</v>
      </c>
      <c r="H125" s="112">
        <v>711</v>
      </c>
    </row>
    <row r="126" spans="2:8" hidden="1" x14ac:dyDescent="0.25">
      <c r="B126" s="110" t="s">
        <v>162</v>
      </c>
      <c r="C126" s="92">
        <v>556</v>
      </c>
      <c r="G126" t="s">
        <v>172</v>
      </c>
      <c r="H126" s="112">
        <v>707</v>
      </c>
    </row>
    <row r="127" spans="2:8" hidden="1" x14ac:dyDescent="0.25">
      <c r="B127" s="110" t="s">
        <v>85</v>
      </c>
      <c r="C127" s="92">
        <v>511</v>
      </c>
      <c r="G127" t="s">
        <v>61</v>
      </c>
      <c r="H127" s="112">
        <v>667.90740000000005</v>
      </c>
    </row>
    <row r="128" spans="2:8" hidden="1" x14ac:dyDescent="0.25">
      <c r="B128" s="110" t="s">
        <v>134</v>
      </c>
      <c r="C128" s="92">
        <v>417</v>
      </c>
      <c r="G128" t="s">
        <v>73</v>
      </c>
      <c r="H128" s="112">
        <v>656</v>
      </c>
    </row>
    <row r="129" spans="2:8" hidden="1" x14ac:dyDescent="0.25">
      <c r="B129" s="110" t="s">
        <v>126</v>
      </c>
      <c r="C129" s="92">
        <v>397.54649999999998</v>
      </c>
      <c r="G129" t="s">
        <v>134</v>
      </c>
      <c r="H129" s="112">
        <v>627</v>
      </c>
    </row>
    <row r="130" spans="2:8" hidden="1" x14ac:dyDescent="0.25">
      <c r="B130" s="110" t="s">
        <v>45</v>
      </c>
      <c r="C130" s="92">
        <v>384</v>
      </c>
      <c r="G130" t="s">
        <v>139</v>
      </c>
      <c r="H130" s="112">
        <v>602</v>
      </c>
    </row>
    <row r="131" spans="2:8" hidden="1" x14ac:dyDescent="0.25">
      <c r="B131" s="110" t="s">
        <v>38</v>
      </c>
      <c r="C131" s="92">
        <v>383</v>
      </c>
      <c r="G131" t="s">
        <v>140</v>
      </c>
      <c r="H131" s="112">
        <v>577</v>
      </c>
    </row>
    <row r="132" spans="2:8" hidden="1" x14ac:dyDescent="0.25">
      <c r="B132" s="110" t="s">
        <v>143</v>
      </c>
      <c r="C132" s="92">
        <v>380</v>
      </c>
      <c r="G132" t="s">
        <v>77</v>
      </c>
      <c r="H132" s="112">
        <v>562</v>
      </c>
    </row>
    <row r="133" spans="2:8" hidden="1" x14ac:dyDescent="0.25">
      <c r="B133" s="110" t="s">
        <v>168</v>
      </c>
      <c r="C133" s="92">
        <v>371</v>
      </c>
      <c r="G133" t="s">
        <v>128</v>
      </c>
      <c r="H133" s="112">
        <v>550</v>
      </c>
    </row>
    <row r="134" spans="2:8" hidden="1" x14ac:dyDescent="0.25">
      <c r="B134" s="110" t="s">
        <v>105</v>
      </c>
      <c r="C134" s="92">
        <v>355</v>
      </c>
      <c r="G134" t="s">
        <v>45</v>
      </c>
      <c r="H134" s="112">
        <v>472.46230000000003</v>
      </c>
    </row>
    <row r="135" spans="2:8" hidden="1" x14ac:dyDescent="0.25">
      <c r="B135" s="110" t="s">
        <v>73</v>
      </c>
      <c r="C135" s="92">
        <v>353</v>
      </c>
      <c r="G135" t="s">
        <v>105</v>
      </c>
      <c r="H135" s="112">
        <v>460.20049999999998</v>
      </c>
    </row>
    <row r="136" spans="2:8" hidden="1" x14ac:dyDescent="0.25">
      <c r="B136" s="110" t="s">
        <v>78</v>
      </c>
      <c r="C136" s="92">
        <v>339</v>
      </c>
      <c r="G136" t="s">
        <v>126</v>
      </c>
      <c r="H136" s="112">
        <v>460</v>
      </c>
    </row>
    <row r="137" spans="2:8" hidden="1" x14ac:dyDescent="0.25">
      <c r="B137" s="110" t="s">
        <v>93</v>
      </c>
      <c r="C137" s="92">
        <v>336</v>
      </c>
      <c r="G137" t="s">
        <v>169</v>
      </c>
      <c r="H137" s="112">
        <v>434</v>
      </c>
    </row>
    <row r="138" spans="2:8" hidden="1" x14ac:dyDescent="0.25">
      <c r="B138" s="110" t="s">
        <v>58</v>
      </c>
      <c r="C138" s="92">
        <v>323</v>
      </c>
      <c r="G138" t="s">
        <v>38</v>
      </c>
      <c r="H138" s="112">
        <v>418.18020000000001</v>
      </c>
    </row>
    <row r="139" spans="2:8" hidden="1" x14ac:dyDescent="0.25">
      <c r="B139" s="110" t="s">
        <v>89</v>
      </c>
      <c r="C139" s="92">
        <v>316</v>
      </c>
      <c r="G139" t="s">
        <v>93</v>
      </c>
      <c r="H139" s="112">
        <v>414</v>
      </c>
    </row>
    <row r="140" spans="2:8" hidden="1" x14ac:dyDescent="0.25">
      <c r="B140" s="110" t="s">
        <v>138</v>
      </c>
      <c r="C140" s="92">
        <v>300</v>
      </c>
      <c r="G140" t="s">
        <v>44</v>
      </c>
      <c r="H140" s="112">
        <v>406</v>
      </c>
    </row>
    <row r="141" spans="2:8" hidden="1" x14ac:dyDescent="0.25">
      <c r="B141" s="110" t="s">
        <v>164</v>
      </c>
      <c r="C141" s="92">
        <v>293</v>
      </c>
      <c r="G141" t="s">
        <v>65</v>
      </c>
      <c r="H141" s="112">
        <v>348</v>
      </c>
    </row>
    <row r="142" spans="2:8" hidden="1" x14ac:dyDescent="0.25">
      <c r="B142" s="110" t="s">
        <v>109</v>
      </c>
      <c r="C142" s="92">
        <v>282.64479999999998</v>
      </c>
      <c r="G142" t="s">
        <v>157</v>
      </c>
      <c r="H142" s="112">
        <v>311</v>
      </c>
    </row>
    <row r="143" spans="2:8" hidden="1" x14ac:dyDescent="0.25">
      <c r="B143" s="110" t="s">
        <v>172</v>
      </c>
      <c r="C143" s="92">
        <v>280</v>
      </c>
      <c r="G143" t="s">
        <v>89</v>
      </c>
      <c r="H143" s="112">
        <v>297.16849999999999</v>
      </c>
    </row>
    <row r="144" spans="2:8" hidden="1" x14ac:dyDescent="0.25">
      <c r="B144" s="110" t="s">
        <v>154</v>
      </c>
      <c r="C144" s="92">
        <v>271</v>
      </c>
      <c r="G144" t="s">
        <v>143</v>
      </c>
      <c r="H144" s="112">
        <v>289</v>
      </c>
    </row>
    <row r="145" spans="2:8" hidden="1" x14ac:dyDescent="0.25">
      <c r="B145" s="110" t="s">
        <v>41</v>
      </c>
      <c r="C145" s="92">
        <v>263</v>
      </c>
      <c r="G145" t="s">
        <v>106</v>
      </c>
      <c r="H145" s="112">
        <v>288</v>
      </c>
    </row>
    <row r="146" spans="2:8" hidden="1" x14ac:dyDescent="0.25">
      <c r="B146" s="110" t="s">
        <v>156</v>
      </c>
      <c r="C146" s="92">
        <v>246</v>
      </c>
      <c r="G146" t="s">
        <v>168</v>
      </c>
      <c r="H146" s="112">
        <v>257</v>
      </c>
    </row>
    <row r="147" spans="2:8" hidden="1" x14ac:dyDescent="0.25">
      <c r="B147" s="110" t="s">
        <v>65</v>
      </c>
      <c r="C147" s="92">
        <v>241</v>
      </c>
      <c r="G147" t="s">
        <v>35</v>
      </c>
      <c r="H147" s="112">
        <v>248</v>
      </c>
    </row>
    <row r="148" spans="2:8" hidden="1" x14ac:dyDescent="0.25">
      <c r="B148" s="110" t="s">
        <v>79</v>
      </c>
      <c r="C148" s="92">
        <v>236.1508</v>
      </c>
      <c r="G148" t="s">
        <v>156</v>
      </c>
      <c r="H148" s="112">
        <v>238.27529999999999</v>
      </c>
    </row>
    <row r="149" spans="2:8" hidden="1" x14ac:dyDescent="0.25">
      <c r="B149" s="110" t="s">
        <v>133</v>
      </c>
      <c r="C149" s="92">
        <v>235</v>
      </c>
      <c r="G149" t="s">
        <v>152</v>
      </c>
      <c r="H149" s="112">
        <v>233</v>
      </c>
    </row>
    <row r="150" spans="2:8" hidden="1" x14ac:dyDescent="0.25">
      <c r="B150" s="110" t="s">
        <v>35</v>
      </c>
      <c r="C150" s="92">
        <v>231</v>
      </c>
      <c r="G150" t="s">
        <v>41</v>
      </c>
      <c r="H150" s="112">
        <v>230</v>
      </c>
    </row>
    <row r="151" spans="2:8" hidden="1" x14ac:dyDescent="0.25">
      <c r="B151" s="110" t="s">
        <v>46</v>
      </c>
      <c r="C151" s="92">
        <v>224.43940000000001</v>
      </c>
      <c r="G151" t="s">
        <v>108</v>
      </c>
      <c r="H151" s="112">
        <v>220</v>
      </c>
    </row>
    <row r="152" spans="2:8" hidden="1" x14ac:dyDescent="0.25">
      <c r="B152" s="110" t="s">
        <v>101</v>
      </c>
      <c r="C152" s="92">
        <v>190</v>
      </c>
      <c r="G152" t="s">
        <v>162</v>
      </c>
      <c r="H152" s="112">
        <v>213</v>
      </c>
    </row>
    <row r="153" spans="2:8" hidden="1" x14ac:dyDescent="0.25">
      <c r="B153" s="110" t="s">
        <v>155</v>
      </c>
      <c r="C153" s="92">
        <v>185</v>
      </c>
      <c r="G153" t="s">
        <v>58</v>
      </c>
      <c r="H153" s="112">
        <v>196</v>
      </c>
    </row>
    <row r="154" spans="2:8" hidden="1" x14ac:dyDescent="0.25">
      <c r="B154" s="110" t="s">
        <v>76</v>
      </c>
      <c r="C154" s="92">
        <v>180</v>
      </c>
      <c r="G154" t="s">
        <v>33</v>
      </c>
      <c r="H154" s="112">
        <v>195</v>
      </c>
    </row>
    <row r="155" spans="2:8" hidden="1" x14ac:dyDescent="0.25">
      <c r="B155" s="110" t="s">
        <v>157</v>
      </c>
      <c r="C155" s="92">
        <v>172</v>
      </c>
      <c r="G155" t="s">
        <v>155</v>
      </c>
      <c r="H155" s="112">
        <v>194.19370000000001</v>
      </c>
    </row>
    <row r="156" spans="2:8" hidden="1" x14ac:dyDescent="0.25">
      <c r="B156" s="110" t="s">
        <v>142</v>
      </c>
      <c r="C156" s="92">
        <v>157.83199999999999</v>
      </c>
      <c r="G156" t="s">
        <v>42</v>
      </c>
      <c r="H156" s="112">
        <v>193</v>
      </c>
    </row>
    <row r="157" spans="2:8" hidden="1" x14ac:dyDescent="0.25">
      <c r="B157" s="110" t="s">
        <v>146</v>
      </c>
      <c r="C157" s="92">
        <v>150</v>
      </c>
      <c r="G157" t="s">
        <v>154</v>
      </c>
      <c r="H157" s="112">
        <v>178</v>
      </c>
    </row>
    <row r="158" spans="2:8" hidden="1" x14ac:dyDescent="0.25">
      <c r="B158" s="110" t="s">
        <v>37</v>
      </c>
      <c r="C158" s="92">
        <v>145.00640000000001</v>
      </c>
      <c r="G158" t="s">
        <v>46</v>
      </c>
      <c r="H158" s="112">
        <v>165</v>
      </c>
    </row>
    <row r="159" spans="2:8" hidden="1" x14ac:dyDescent="0.25">
      <c r="B159" s="110" t="s">
        <v>39</v>
      </c>
      <c r="C159" s="92">
        <v>125.39190000000001</v>
      </c>
      <c r="G159" t="s">
        <v>142</v>
      </c>
      <c r="H159" s="112">
        <v>163</v>
      </c>
    </row>
    <row r="160" spans="2:8" hidden="1" x14ac:dyDescent="0.25">
      <c r="B160" s="110" t="s">
        <v>141</v>
      </c>
      <c r="C160" s="92">
        <v>116</v>
      </c>
      <c r="G160" t="s">
        <v>67</v>
      </c>
      <c r="H160" s="112">
        <v>157</v>
      </c>
    </row>
    <row r="161" spans="2:8" hidden="1" x14ac:dyDescent="0.25">
      <c r="B161" s="110" t="s">
        <v>44</v>
      </c>
      <c r="C161" s="92">
        <v>112.3353</v>
      </c>
      <c r="G161" t="s">
        <v>109</v>
      </c>
      <c r="H161" s="112">
        <v>155</v>
      </c>
    </row>
    <row r="162" spans="2:8" hidden="1" x14ac:dyDescent="0.25">
      <c r="B162" s="110" t="s">
        <v>119</v>
      </c>
      <c r="C162" s="92">
        <v>102</v>
      </c>
      <c r="G162" t="s">
        <v>141</v>
      </c>
      <c r="H162" s="112">
        <v>145.27279999999999</v>
      </c>
    </row>
    <row r="163" spans="2:8" hidden="1" x14ac:dyDescent="0.25">
      <c r="B163" s="110" t="s">
        <v>72</v>
      </c>
      <c r="C163" s="92">
        <v>94</v>
      </c>
      <c r="G163" t="s">
        <v>146</v>
      </c>
      <c r="H163" s="112">
        <v>144</v>
      </c>
    </row>
    <row r="164" spans="2:8" hidden="1" x14ac:dyDescent="0.25">
      <c r="B164" s="110" t="s">
        <v>132</v>
      </c>
      <c r="C164" s="92">
        <v>90</v>
      </c>
      <c r="G164" t="s">
        <v>101</v>
      </c>
      <c r="H164" s="112">
        <v>132.1884</v>
      </c>
    </row>
    <row r="165" spans="2:8" hidden="1" x14ac:dyDescent="0.25">
      <c r="B165" s="110" t="s">
        <v>96</v>
      </c>
      <c r="C165" s="92">
        <v>80.822900000000004</v>
      </c>
      <c r="G165" t="s">
        <v>107</v>
      </c>
      <c r="H165" s="112">
        <v>132</v>
      </c>
    </row>
    <row r="166" spans="2:8" hidden="1" x14ac:dyDescent="0.25">
      <c r="B166" s="110" t="s">
        <v>108</v>
      </c>
      <c r="C166" s="92">
        <v>77.052499999999995</v>
      </c>
      <c r="G166" t="s">
        <v>39</v>
      </c>
      <c r="H166" s="112">
        <v>120.1426</v>
      </c>
    </row>
    <row r="167" spans="2:8" hidden="1" x14ac:dyDescent="0.25">
      <c r="B167" s="110" t="s">
        <v>102</v>
      </c>
      <c r="C167" s="92">
        <v>76</v>
      </c>
      <c r="G167" t="s">
        <v>132</v>
      </c>
      <c r="H167" s="112">
        <v>120</v>
      </c>
    </row>
    <row r="168" spans="2:8" hidden="1" x14ac:dyDescent="0.25">
      <c r="B168" s="110" t="s">
        <v>106</v>
      </c>
      <c r="C168" s="92">
        <v>75.166499999999999</v>
      </c>
      <c r="G168" t="s">
        <v>48</v>
      </c>
      <c r="H168" s="112">
        <v>119</v>
      </c>
    </row>
    <row r="169" spans="2:8" hidden="1" x14ac:dyDescent="0.25">
      <c r="B169" s="110" t="s">
        <v>82</v>
      </c>
      <c r="C169" s="92">
        <v>74.401200000000003</v>
      </c>
      <c r="G169" t="s">
        <v>37</v>
      </c>
      <c r="H169" s="112">
        <v>116</v>
      </c>
    </row>
    <row r="170" spans="2:8" hidden="1" x14ac:dyDescent="0.25">
      <c r="B170" s="110" t="s">
        <v>112</v>
      </c>
      <c r="C170" s="92">
        <v>72.109499999999997</v>
      </c>
      <c r="G170" t="s">
        <v>119</v>
      </c>
      <c r="H170" s="112">
        <v>115</v>
      </c>
    </row>
    <row r="171" spans="2:8" hidden="1" x14ac:dyDescent="0.25">
      <c r="B171" s="110" t="s">
        <v>127</v>
      </c>
      <c r="C171" s="92">
        <v>68</v>
      </c>
      <c r="G171" t="s">
        <v>163</v>
      </c>
      <c r="H171" s="112">
        <v>115</v>
      </c>
    </row>
    <row r="172" spans="2:8" hidden="1" x14ac:dyDescent="0.25">
      <c r="B172" s="110" t="s">
        <v>43</v>
      </c>
      <c r="C172" s="92">
        <v>58.3962</v>
      </c>
      <c r="G172" t="s">
        <v>96</v>
      </c>
      <c r="H172" s="112">
        <v>115</v>
      </c>
    </row>
    <row r="173" spans="2:8" hidden="1" x14ac:dyDescent="0.25">
      <c r="B173" s="110" t="s">
        <v>152</v>
      </c>
      <c r="C173" s="92">
        <v>54.284300000000002</v>
      </c>
      <c r="G173" t="s">
        <v>72</v>
      </c>
      <c r="H173" s="112">
        <v>110.136</v>
      </c>
    </row>
    <row r="174" spans="2:8" hidden="1" x14ac:dyDescent="0.25">
      <c r="B174" s="110" t="s">
        <v>33</v>
      </c>
      <c r="C174" s="92">
        <v>45</v>
      </c>
      <c r="G174" t="s">
        <v>69</v>
      </c>
      <c r="H174" s="112">
        <v>99.013300000000001</v>
      </c>
    </row>
    <row r="175" spans="2:8" hidden="1" x14ac:dyDescent="0.25">
      <c r="B175" s="110" t="s">
        <v>110</v>
      </c>
      <c r="C175" s="92">
        <v>44</v>
      </c>
      <c r="G175" t="s">
        <v>40</v>
      </c>
      <c r="H175" s="112">
        <v>96</v>
      </c>
    </row>
    <row r="176" spans="2:8" hidden="1" x14ac:dyDescent="0.25">
      <c r="B176" s="110" t="s">
        <v>53</v>
      </c>
      <c r="C176" s="92">
        <v>43.429699999999997</v>
      </c>
      <c r="G176" t="s">
        <v>53</v>
      </c>
      <c r="H176" s="112">
        <v>93</v>
      </c>
    </row>
    <row r="177" spans="2:8" hidden="1" x14ac:dyDescent="0.25">
      <c r="B177" s="110" t="s">
        <v>40</v>
      </c>
      <c r="C177" s="92">
        <v>39.305900000000001</v>
      </c>
      <c r="G177" t="s">
        <v>79</v>
      </c>
      <c r="H177" s="112">
        <v>92</v>
      </c>
    </row>
    <row r="178" spans="2:8" hidden="1" x14ac:dyDescent="0.25">
      <c r="B178" s="110" t="s">
        <v>69</v>
      </c>
      <c r="C178" s="92">
        <v>39.275199999999998</v>
      </c>
      <c r="G178" t="s">
        <v>110</v>
      </c>
      <c r="H178" s="112">
        <v>83</v>
      </c>
    </row>
    <row r="179" spans="2:8" hidden="1" x14ac:dyDescent="0.25">
      <c r="B179" s="110" t="s">
        <v>48</v>
      </c>
      <c r="C179" s="92">
        <v>36.358199999999997</v>
      </c>
      <c r="G179" t="s">
        <v>34</v>
      </c>
      <c r="H179" s="112">
        <v>83</v>
      </c>
    </row>
    <row r="180" spans="2:8" hidden="1" x14ac:dyDescent="0.25">
      <c r="B180" s="110" t="s">
        <v>42</v>
      </c>
      <c r="C180" s="92">
        <v>35.267600000000002</v>
      </c>
      <c r="G180" t="s">
        <v>127</v>
      </c>
      <c r="H180" s="112">
        <v>82.058700000000002</v>
      </c>
    </row>
    <row r="181" spans="2:8" hidden="1" x14ac:dyDescent="0.25">
      <c r="B181" s="110" t="s">
        <v>163</v>
      </c>
      <c r="C181" s="92">
        <v>34.458599999999997</v>
      </c>
      <c r="G181" t="s">
        <v>102</v>
      </c>
      <c r="H181" s="112">
        <v>78.249200000000002</v>
      </c>
    </row>
    <row r="182" spans="2:8" hidden="1" x14ac:dyDescent="0.25">
      <c r="B182" s="110" t="s">
        <v>86</v>
      </c>
      <c r="C182" s="92">
        <v>33.765900000000002</v>
      </c>
      <c r="G182" t="s">
        <v>43</v>
      </c>
      <c r="H182" s="112">
        <v>77</v>
      </c>
    </row>
    <row r="183" spans="2:8" hidden="1" x14ac:dyDescent="0.25">
      <c r="B183" s="110" t="s">
        <v>66</v>
      </c>
      <c r="C183" s="92">
        <v>33.2819</v>
      </c>
      <c r="G183" t="s">
        <v>148</v>
      </c>
      <c r="H183" s="112">
        <v>74</v>
      </c>
    </row>
    <row r="184" spans="2:8" hidden="1" x14ac:dyDescent="0.25">
      <c r="B184" s="110" t="s">
        <v>34</v>
      </c>
      <c r="C184" s="92">
        <v>29</v>
      </c>
      <c r="G184" t="s">
        <v>86</v>
      </c>
      <c r="H184" s="112">
        <v>73</v>
      </c>
    </row>
    <row r="185" spans="2:8" hidden="1" x14ac:dyDescent="0.25">
      <c r="B185" s="110" t="s">
        <v>148</v>
      </c>
      <c r="C185" s="92">
        <v>27</v>
      </c>
      <c r="G185" t="s">
        <v>82</v>
      </c>
      <c r="H185" s="112">
        <v>72.076599999999999</v>
      </c>
    </row>
    <row r="186" spans="2:8" hidden="1" x14ac:dyDescent="0.25">
      <c r="B186" s="110" t="s">
        <v>107</v>
      </c>
      <c r="C186" s="92">
        <v>25.2514</v>
      </c>
      <c r="G186" t="s">
        <v>160</v>
      </c>
      <c r="H186" s="112">
        <v>64</v>
      </c>
    </row>
    <row r="187" spans="2:8" hidden="1" x14ac:dyDescent="0.25">
      <c r="B187" s="110" t="s">
        <v>131</v>
      </c>
      <c r="C187" s="92">
        <v>24</v>
      </c>
      <c r="G187" t="s">
        <v>112</v>
      </c>
      <c r="H187" s="112">
        <v>52.702100000000002</v>
      </c>
    </row>
    <row r="188" spans="2:8" hidden="1" x14ac:dyDescent="0.25">
      <c r="B188" s="110" t="s">
        <v>67</v>
      </c>
      <c r="C188" s="92">
        <v>19</v>
      </c>
      <c r="G188" t="s">
        <v>81</v>
      </c>
      <c r="H188" s="112">
        <v>49</v>
      </c>
    </row>
    <row r="189" spans="2:8" hidden="1" x14ac:dyDescent="0.25">
      <c r="B189" s="110" t="s">
        <v>81</v>
      </c>
      <c r="C189" s="92">
        <v>16.255500000000001</v>
      </c>
      <c r="G189" t="s">
        <v>149</v>
      </c>
      <c r="H189" s="112">
        <v>43.572000000000003</v>
      </c>
    </row>
    <row r="190" spans="2:8" hidden="1" x14ac:dyDescent="0.25">
      <c r="B190" s="110" t="s">
        <v>149</v>
      </c>
      <c r="C190" s="92">
        <v>16.063199999999998</v>
      </c>
      <c r="G190" t="s">
        <v>66</v>
      </c>
      <c r="H190" s="112">
        <v>39.147199999999998</v>
      </c>
    </row>
    <row r="191" spans="2:8" hidden="1" x14ac:dyDescent="0.25">
      <c r="B191" s="110" t="s">
        <v>150</v>
      </c>
      <c r="C191" s="92">
        <v>13.065799999999999</v>
      </c>
      <c r="G191" t="s">
        <v>131</v>
      </c>
      <c r="H191" s="112">
        <v>26.0748</v>
      </c>
    </row>
    <row r="192" spans="2:8" hidden="1" x14ac:dyDescent="0.25">
      <c r="B192" s="110" t="s">
        <v>70</v>
      </c>
      <c r="C192" s="92">
        <v>12.078799999999999</v>
      </c>
      <c r="G192" t="s">
        <v>70</v>
      </c>
      <c r="H192" s="112">
        <v>24</v>
      </c>
    </row>
    <row r="193" spans="2:8" hidden="1" x14ac:dyDescent="0.25">
      <c r="B193" s="110" t="s">
        <v>113</v>
      </c>
      <c r="C193" s="92">
        <v>7.8090999999999999</v>
      </c>
      <c r="G193" t="s">
        <v>121</v>
      </c>
      <c r="H193" s="112">
        <v>21.057099999999998</v>
      </c>
    </row>
    <row r="194" spans="2:8" hidden="1" x14ac:dyDescent="0.25">
      <c r="B194" s="110" t="s">
        <v>97</v>
      </c>
      <c r="C194" s="92">
        <v>7.2423999999999999</v>
      </c>
      <c r="G194" t="s">
        <v>150</v>
      </c>
      <c r="H194" s="112">
        <v>14.029400000000001</v>
      </c>
    </row>
    <row r="195" spans="2:8" hidden="1" x14ac:dyDescent="0.25">
      <c r="B195" s="110" t="s">
        <v>50</v>
      </c>
      <c r="C195" s="92">
        <v>6.0972999999999997</v>
      </c>
      <c r="G195" t="s">
        <v>113</v>
      </c>
      <c r="H195" s="112">
        <v>14</v>
      </c>
    </row>
    <row r="196" spans="2:8" hidden="1" x14ac:dyDescent="0.25">
      <c r="B196" s="110" t="s">
        <v>122</v>
      </c>
      <c r="C196" s="92">
        <v>5.0617999999999999</v>
      </c>
      <c r="G196" t="s">
        <v>50</v>
      </c>
      <c r="H196" s="112">
        <v>11.2379</v>
      </c>
    </row>
    <row r="197" spans="2:8" hidden="1" x14ac:dyDescent="0.25">
      <c r="B197" s="110" t="s">
        <v>117</v>
      </c>
      <c r="C197" s="92">
        <v>3.2025000000000001</v>
      </c>
      <c r="G197" t="s">
        <v>122</v>
      </c>
      <c r="H197" s="112">
        <v>11.216799999999999</v>
      </c>
    </row>
    <row r="198" spans="2:8" hidden="1" x14ac:dyDescent="0.25">
      <c r="B198" s="110" t="s">
        <v>68</v>
      </c>
      <c r="C198" s="92">
        <v>3.1536</v>
      </c>
      <c r="G198" t="s">
        <v>97</v>
      </c>
      <c r="H198" s="112">
        <v>10.203200000000001</v>
      </c>
    </row>
    <row r="199" spans="2:8" hidden="1" x14ac:dyDescent="0.25">
      <c r="B199" s="110" t="s">
        <v>115</v>
      </c>
      <c r="C199" s="92">
        <v>2.4051</v>
      </c>
      <c r="G199" t="s">
        <v>117</v>
      </c>
      <c r="H199" s="112">
        <v>8.3849</v>
      </c>
    </row>
    <row r="200" spans="2:8" hidden="1" x14ac:dyDescent="0.25">
      <c r="B200" s="110" t="s">
        <v>121</v>
      </c>
      <c r="C200" s="92">
        <v>1.0008999999999999</v>
      </c>
      <c r="G200" t="s">
        <v>68</v>
      </c>
      <c r="H200" s="112">
        <v>7</v>
      </c>
    </row>
    <row r="201" spans="2:8" hidden="1" x14ac:dyDescent="0.25">
      <c r="B201" s="110" t="s">
        <v>159</v>
      </c>
      <c r="C201" s="92">
        <v>0.93799999999999994</v>
      </c>
      <c r="G201" t="s">
        <v>159</v>
      </c>
      <c r="H201" s="112">
        <v>2.1467999999999998</v>
      </c>
    </row>
    <row r="202" spans="2:8" hidden="1" x14ac:dyDescent="0.25">
      <c r="B202" s="110" t="s">
        <v>160</v>
      </c>
      <c r="C202" s="92">
        <v>0.26919999999999999</v>
      </c>
      <c r="G202" t="s">
        <v>52</v>
      </c>
      <c r="H202" s="112">
        <v>2.1082999999999998</v>
      </c>
    </row>
    <row r="203" spans="2:8" hidden="1" x14ac:dyDescent="0.25">
      <c r="B203" s="110" t="s">
        <v>52</v>
      </c>
      <c r="C203" s="92">
        <v>0.193</v>
      </c>
      <c r="G203" t="s">
        <v>115</v>
      </c>
      <c r="H203" s="112">
        <v>1.1494</v>
      </c>
    </row>
    <row r="204" spans="2:8" x14ac:dyDescent="0.25">
      <c r="B204" s="110"/>
      <c r="H204" s="112"/>
    </row>
    <row r="205" spans="2:8" x14ac:dyDescent="0.25">
      <c r="B205" s="110"/>
      <c r="H205" s="112"/>
    </row>
    <row r="206" spans="2:8" x14ac:dyDescent="0.25">
      <c r="H206" s="112"/>
    </row>
    <row r="207" spans="2:8" x14ac:dyDescent="0.25">
      <c r="H207" s="112"/>
    </row>
    <row r="208" spans="2:8" x14ac:dyDescent="0.25">
      <c r="H208" s="112"/>
    </row>
    <row r="209" spans="8:8" x14ac:dyDescent="0.25">
      <c r="H209" s="112"/>
    </row>
    <row r="210" spans="8:8" x14ac:dyDescent="0.25">
      <c r="H210" s="112"/>
    </row>
    <row r="211" spans="8:8" x14ac:dyDescent="0.25">
      <c r="H211" s="112"/>
    </row>
    <row r="212" spans="8:8" x14ac:dyDescent="0.25">
      <c r="H212" s="112"/>
    </row>
    <row r="213" spans="8:8" x14ac:dyDescent="0.25">
      <c r="H213" s="112"/>
    </row>
    <row r="214" spans="8:8" x14ac:dyDescent="0.25">
      <c r="H214" s="112"/>
    </row>
    <row r="215" spans="8:8" x14ac:dyDescent="0.25">
      <c r="H215" s="112"/>
    </row>
    <row r="216" spans="8:8" x14ac:dyDescent="0.25">
      <c r="H216" s="112"/>
    </row>
    <row r="217" spans="8:8" x14ac:dyDescent="0.25">
      <c r="H217" s="112"/>
    </row>
    <row r="218" spans="8:8" x14ac:dyDescent="0.25">
      <c r="H218" s="112"/>
    </row>
    <row r="219" spans="8:8" x14ac:dyDescent="0.25">
      <c r="H219" s="112"/>
    </row>
    <row r="220" spans="8:8" x14ac:dyDescent="0.25">
      <c r="H220" s="112"/>
    </row>
  </sheetData>
  <sheetProtection algorithmName="SHA-512" hashValue="9FxJPldWRqjFQULhWPl89DoJPXuwZQHLhr1pFqkP0XBX1ZnGV9zluF89jfi5B4/l9Zv4ji49AYydSu5V18XDBw==" saltValue="dUCAm0XfDNDt/t/WbQvuug==" spinCount="100000" sheet="1" scenarios="1"/>
  <mergeCells count="2">
    <mergeCell ref="A1:X2"/>
    <mergeCell ref="Y1:AA1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48"/>
  <sheetViews>
    <sheetView showGridLines="0" showRowColHeaders="0" zoomScale="80" zoomScaleNormal="80" workbookViewId="0">
      <selection sqref="A1:F1"/>
    </sheetView>
  </sheetViews>
  <sheetFormatPr defaultRowHeight="15.75" x14ac:dyDescent="0.25"/>
  <cols>
    <col min="1" max="2" width="9" style="92"/>
    <col min="3" max="3" width="10.75" style="92" customWidth="1"/>
    <col min="4" max="16384" width="9" style="92"/>
  </cols>
  <sheetData>
    <row r="1" spans="1:16" ht="15.75" customHeight="1" x14ac:dyDescent="0.25">
      <c r="A1" s="97"/>
      <c r="B1" s="97"/>
      <c r="C1" s="97"/>
      <c r="D1" s="97"/>
      <c r="E1" s="97"/>
      <c r="F1" s="97"/>
      <c r="G1" s="97"/>
      <c r="H1" s="97"/>
      <c r="I1" s="97"/>
      <c r="J1" s="97"/>
      <c r="K1" s="213" t="s">
        <v>312</v>
      </c>
      <c r="L1" s="213"/>
      <c r="O1" s="97"/>
      <c r="P1" s="97"/>
    </row>
    <row r="2" spans="1:16" x14ac:dyDescent="0.25">
      <c r="K2" s="213"/>
      <c r="L2" s="213"/>
    </row>
    <row r="3" spans="1:16" x14ac:dyDescent="0.25">
      <c r="K3" s="213"/>
      <c r="L3" s="213"/>
    </row>
    <row r="4" spans="1:16" x14ac:dyDescent="0.25">
      <c r="K4" s="213"/>
      <c r="L4" s="213"/>
    </row>
    <row r="5" spans="1:16" x14ac:dyDescent="0.25">
      <c r="K5" s="213"/>
      <c r="L5" s="213"/>
    </row>
    <row r="6" spans="1:16" x14ac:dyDescent="0.25">
      <c r="K6" s="213"/>
      <c r="L6" s="213"/>
    </row>
    <row r="33" spans="1:3" x14ac:dyDescent="0.25">
      <c r="A33" s="103" t="s">
        <v>337</v>
      </c>
    </row>
    <row r="39" spans="1:3" hidden="1" x14ac:dyDescent="0.25">
      <c r="A39" s="92" t="s">
        <v>223</v>
      </c>
      <c r="B39" s="92" t="s">
        <v>222</v>
      </c>
    </row>
    <row r="40" spans="1:3" hidden="1" x14ac:dyDescent="0.25">
      <c r="A40" s="92" t="s">
        <v>184</v>
      </c>
      <c r="B40" s="92">
        <v>1083546</v>
      </c>
      <c r="C40" s="105">
        <f t="shared" ref="C40:C48" si="0">(IF(ISNUMBER(B40),(IF(B40&lt;100,"&lt;100",IF(B40&lt;200,"&lt;200",IF(B40&lt;500,"&lt;500",IF(B40&lt;1000,"&lt;1,000",IF(B40&lt;10000,(ROUND(B40,-2)),IF(B40&lt;100000,(ROUND(B40,-3)),IF(B40&lt;1000000,(ROUND(B40,-4)),IF(B40&gt;=1000000,(ROUND(B40,-5))))))))))),"-"))</f>
        <v>1100000</v>
      </c>
    </row>
    <row r="41" spans="1:3" hidden="1" x14ac:dyDescent="0.25">
      <c r="A41" s="92" t="s">
        <v>185</v>
      </c>
      <c r="B41" s="92">
        <v>329550</v>
      </c>
      <c r="C41" s="105">
        <f t="shared" si="0"/>
        <v>330000</v>
      </c>
    </row>
    <row r="42" spans="1:3" hidden="1" x14ac:dyDescent="0.25">
      <c r="A42" s="92" t="s">
        <v>188</v>
      </c>
      <c r="B42" s="92">
        <v>131800.14939999999</v>
      </c>
      <c r="C42" s="105">
        <f t="shared" si="0"/>
        <v>130000</v>
      </c>
    </row>
    <row r="43" spans="1:3" hidden="1" x14ac:dyDescent="0.25">
      <c r="A43" s="92" t="s">
        <v>187</v>
      </c>
      <c r="B43" s="92">
        <v>89731.438200000004</v>
      </c>
      <c r="C43" s="105">
        <f t="shared" si="0"/>
        <v>90000</v>
      </c>
    </row>
    <row r="44" spans="1:3" hidden="1" x14ac:dyDescent="0.25">
      <c r="A44" s="92" t="s">
        <v>189</v>
      </c>
      <c r="B44" s="92">
        <v>73754.907399999996</v>
      </c>
      <c r="C44" s="105">
        <f t="shared" si="0"/>
        <v>74000</v>
      </c>
    </row>
    <row r="45" spans="1:3" hidden="1" x14ac:dyDescent="0.25">
      <c r="A45" s="92" t="s">
        <v>242</v>
      </c>
      <c r="B45" s="92">
        <v>35566.311699999998</v>
      </c>
      <c r="C45" s="105">
        <f t="shared" si="0"/>
        <v>36000</v>
      </c>
    </row>
    <row r="46" spans="1:3" hidden="1" x14ac:dyDescent="0.25">
      <c r="A46" s="92" t="s">
        <v>190</v>
      </c>
      <c r="B46" s="92">
        <v>16488.7487</v>
      </c>
      <c r="C46" s="105">
        <f t="shared" si="0"/>
        <v>16000</v>
      </c>
    </row>
    <row r="47" spans="1:3" hidden="1" x14ac:dyDescent="0.25">
      <c r="A47" s="92" t="s">
        <v>186</v>
      </c>
      <c r="B47" s="92">
        <v>8739</v>
      </c>
      <c r="C47" s="105">
        <f t="shared" si="0"/>
        <v>8700</v>
      </c>
    </row>
    <row r="48" spans="1:3" hidden="1" x14ac:dyDescent="0.25">
      <c r="A48" s="92" t="s">
        <v>11</v>
      </c>
      <c r="B48" s="92">
        <f>SUM(B40:B47)</f>
        <v>1769176.5554</v>
      </c>
      <c r="C48" s="105">
        <f t="shared" si="0"/>
        <v>1800000</v>
      </c>
    </row>
  </sheetData>
  <sheetProtection algorithmName="SHA-512" hashValue="YbW/m5XVGJnajrZJyRWKnxtb/ZYKL6HRIGpvU7Sc1wyY17kIOHD705rfhov/2TTT/oQ8GUslLksVGw9nYS/wlA==" saltValue="Vj76n4lJoIvbIxiJEwzfTw==" spinCount="100000" sheet="1" scenarios="1"/>
  <mergeCells count="1">
    <mergeCell ref="K1:L6"/>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62"/>
  <sheetViews>
    <sheetView showGridLines="0" showRowColHeaders="0" zoomScale="70" zoomScaleNormal="70" workbookViewId="0">
      <selection sqref="A1:F1"/>
    </sheetView>
  </sheetViews>
  <sheetFormatPr defaultRowHeight="15.75" x14ac:dyDescent="0.25"/>
  <cols>
    <col min="1" max="2" width="9" style="27"/>
    <col min="3" max="3" width="11.5" style="27" customWidth="1"/>
    <col min="4" max="16384" width="9" style="27"/>
  </cols>
  <sheetData>
    <row r="1" spans="1:16" ht="15.75" customHeight="1" x14ac:dyDescent="0.25">
      <c r="A1" s="29"/>
      <c r="B1" s="29"/>
      <c r="C1" s="29"/>
      <c r="D1" s="29"/>
      <c r="E1" s="29"/>
      <c r="F1" s="29"/>
      <c r="G1" s="29"/>
      <c r="H1" s="29"/>
      <c r="I1" s="29"/>
      <c r="J1" s="29"/>
      <c r="O1" s="29"/>
      <c r="P1" s="29"/>
    </row>
    <row r="36" spans="1:4" x14ac:dyDescent="0.25">
      <c r="A36" s="28" t="s">
        <v>337</v>
      </c>
    </row>
    <row r="37" spans="1:4" x14ac:dyDescent="0.25">
      <c r="A37" s="28"/>
    </row>
    <row r="39" spans="1:4" ht="15.75" hidden="1" customHeight="1" x14ac:dyDescent="0.25">
      <c r="A39" s="27" t="s">
        <v>223</v>
      </c>
      <c r="B39" s="27" t="s">
        <v>222</v>
      </c>
    </row>
    <row r="40" spans="1:4" ht="15.75" hidden="1" customHeight="1" x14ac:dyDescent="0.25">
      <c r="A40" s="27" t="s">
        <v>28</v>
      </c>
      <c r="B40" s="27">
        <v>349853</v>
      </c>
      <c r="C40" s="33">
        <f>(IF(ISNUMBER(B40),(IF(B40&lt;100,"&lt;100",IF(B40&lt;200,"&lt;200",IF(B40&lt;500,"&lt;500",IF(B40&lt;1000,"&lt;1,000",IF(B40&lt;10000,(ROUND(B40,-2)),IF(B40&lt;100000,(ROUND(B40,-3)),IF(B40&lt;1000000,(ROUND(B40,-4)),IF(B40&gt;=1000000,(ROUND(B40,-5))))))))))),"-"))</f>
        <v>350000</v>
      </c>
      <c r="D40" s="30">
        <f t="shared" ref="D40:D60" si="0">B40/$B$62</f>
        <v>0.32287784736411745</v>
      </c>
    </row>
    <row r="41" spans="1:4" ht="15.75" hidden="1" customHeight="1" x14ac:dyDescent="0.25">
      <c r="A41" s="27" t="s">
        <v>20</v>
      </c>
      <c r="B41" s="27">
        <v>133458</v>
      </c>
      <c r="C41" s="33">
        <f>(IF(ISNUMBER(B41),(IF(B41&lt;100,"&lt;100",IF(B41&lt;200,"&lt;200",IF(B41&lt;500,"&lt;500",IF(B41&lt;1000,"&lt;1,000",IF(B41&lt;10000,(ROUND(B41,-2)),IF(B41&lt;100000,(ROUND(B41,-3)),IF(B41&lt;1000000,(ROUND(B41,-4)),IF(B41&gt;=1000000,(ROUND(B41,-5))))))))))),"-"))</f>
        <v>130000</v>
      </c>
      <c r="D41" s="30">
        <f t="shared" si="0"/>
        <v>0.12316782120925185</v>
      </c>
    </row>
    <row r="42" spans="1:4" ht="15.75" hidden="1" customHeight="1" x14ac:dyDescent="0.25">
      <c r="A42" s="27" t="s">
        <v>32</v>
      </c>
      <c r="B42" s="27">
        <v>80557</v>
      </c>
      <c r="C42" s="33">
        <f>(IF(ISNUMBER(B42),(IF(B42&lt;100,"&lt;100",IF(B42&lt;200,"&lt;200",IF(B42&lt;500,"&lt;500",IF(B42&lt;1000,"&lt;1,000",IF(B42&lt;10000,(ROUND(B42,-2)),IF(B42&lt;100000,(ROUND(B42,-3)),IF(B42&lt;1000000,(ROUND(B42,-4)),IF(B42&gt;=1000000,(ROUND(B42,-5))))))))))),"-"))</f>
        <v>81000</v>
      </c>
      <c r="D42" s="30">
        <f t="shared" si="0"/>
        <v>7.4345713056944512E-2</v>
      </c>
    </row>
    <row r="43" spans="1:4" ht="15.75" hidden="1" customHeight="1" x14ac:dyDescent="0.25">
      <c r="A43" s="27" t="s">
        <v>31</v>
      </c>
      <c r="B43" s="27">
        <v>78676</v>
      </c>
      <c r="C43" s="33">
        <f>(IF(ISNUMBER(B43),(IF(B43&lt;100,"&lt;100",IF(B43&lt;200,"&lt;200",IF(B43&lt;500,"&lt;500",IF(B43&lt;1000,"&lt;1,000",IF(B43&lt;10000,(ROUND(B43,-2)),IF(B43&lt;100000,(ROUND(B43,-3)),IF(B43&lt;1000000,(ROUND(B43,-4)),IF(B43&gt;=1000000,(ROUND(B43,-5))))))))))),"-"))</f>
        <v>79000</v>
      </c>
      <c r="D43" s="30">
        <f t="shared" si="0"/>
        <v>7.2609746148294588E-2</v>
      </c>
    </row>
    <row r="44" spans="1:4" ht="15.75" hidden="1" customHeight="1" x14ac:dyDescent="0.25">
      <c r="A44" s="27" t="s">
        <v>173</v>
      </c>
      <c r="B44" s="27">
        <v>73613</v>
      </c>
      <c r="C44" s="33">
        <f>(IF(ISNUMBER(B44),(IF(B44&lt;100,"&lt;100",IF(B44&lt;200,"&lt;200",IF(B44&lt;500,"&lt;500",IF(B44&lt;1000,"&lt;1,000",IF(B44&lt;10000,(ROUND(B44,-2)),IF(B44&lt;100000,(ROUND(B44,-3)),IF(B44&lt;1000000,(ROUND(B44,-4)),IF(B44&gt;=1000000,(ROUND(B44,-5))))))))))),"-"))</f>
        <v>74000</v>
      </c>
      <c r="D44" s="30">
        <f t="shared" si="0"/>
        <v>6.7937124958238962E-2</v>
      </c>
    </row>
    <row r="45" spans="1:4" ht="15.75" hidden="1" customHeight="1" x14ac:dyDescent="0.25">
      <c r="A45" s="27" t="s">
        <v>19</v>
      </c>
      <c r="B45" s="27">
        <v>72897</v>
      </c>
      <c r="C45" s="33"/>
      <c r="D45" s="30">
        <f t="shared" si="0"/>
        <v>6.7276331600135117E-2</v>
      </c>
    </row>
    <row r="46" spans="1:4" ht="15.75" hidden="1" customHeight="1" x14ac:dyDescent="0.25">
      <c r="A46" s="27" t="s">
        <v>80</v>
      </c>
      <c r="B46" s="27">
        <v>68269</v>
      </c>
      <c r="C46" s="33">
        <f t="shared" ref="C46:C59" si="1">(IF(ISNUMBER(B46),(IF(B46&lt;100,"&lt;100",IF(B46&lt;200,"&lt;200",IF(B46&lt;500,"&lt;500",IF(B46&lt;1000,"&lt;1,000",IF(B46&lt;10000,(ROUND(B46,-2)),IF(B46&lt;100000,(ROUND(B46,-3)),IF(B46&lt;1000000,(ROUND(B46,-4)),IF(B46&gt;=1000000,(ROUND(B46,-5))))))))))),"-"))</f>
        <v>68000</v>
      </c>
      <c r="D46" s="30">
        <f t="shared" si="0"/>
        <v>6.300517006200014E-2</v>
      </c>
    </row>
    <row r="47" spans="1:4" ht="15.75" hidden="1" customHeight="1" x14ac:dyDescent="0.25">
      <c r="A47" s="27" t="s">
        <v>24</v>
      </c>
      <c r="B47" s="27">
        <v>67729</v>
      </c>
      <c r="C47" s="33">
        <f t="shared" si="1"/>
        <v>68000</v>
      </c>
      <c r="D47" s="30">
        <f t="shared" si="0"/>
        <v>6.2506806356167621E-2</v>
      </c>
    </row>
    <row r="48" spans="1:4" ht="15.75" hidden="1" customHeight="1" x14ac:dyDescent="0.25">
      <c r="A48" s="27" t="s">
        <v>23</v>
      </c>
      <c r="B48" s="27">
        <v>61876</v>
      </c>
      <c r="C48" s="33">
        <f t="shared" si="1"/>
        <v>62000</v>
      </c>
      <c r="D48" s="30">
        <f t="shared" si="0"/>
        <v>5.7105097522394066E-2</v>
      </c>
    </row>
    <row r="49" spans="1:4" ht="15.75" hidden="1" customHeight="1" x14ac:dyDescent="0.25">
      <c r="A49" s="27" t="s">
        <v>15</v>
      </c>
      <c r="B49" s="27">
        <v>14582</v>
      </c>
      <c r="C49" s="33">
        <f t="shared" si="1"/>
        <v>15000</v>
      </c>
      <c r="D49" s="30">
        <f t="shared" si="0"/>
        <v>1.345766584898103E-2</v>
      </c>
    </row>
    <row r="50" spans="1:4" ht="15.75" hidden="1" customHeight="1" x14ac:dyDescent="0.25">
      <c r="A50" s="27" t="s">
        <v>16</v>
      </c>
      <c r="B50" s="27">
        <v>13247</v>
      </c>
      <c r="C50" s="33">
        <f t="shared" si="1"/>
        <v>13000</v>
      </c>
      <c r="D50" s="30">
        <f t="shared" si="0"/>
        <v>1.2225600020672864E-2</v>
      </c>
    </row>
    <row r="51" spans="1:4" ht="15.75" hidden="1" customHeight="1" x14ac:dyDescent="0.25">
      <c r="A51" s="27" t="s">
        <v>26</v>
      </c>
      <c r="B51" s="27">
        <v>12800</v>
      </c>
      <c r="C51" s="33">
        <f t="shared" si="1"/>
        <v>13000</v>
      </c>
      <c r="D51" s="30">
        <f t="shared" si="0"/>
        <v>1.1813065619733725E-2</v>
      </c>
    </row>
    <row r="52" spans="1:4" ht="15.75" hidden="1" customHeight="1" x14ac:dyDescent="0.25">
      <c r="A52" s="27" t="s">
        <v>21</v>
      </c>
      <c r="B52" s="27">
        <v>12349</v>
      </c>
      <c r="C52" s="33">
        <f t="shared" si="1"/>
        <v>12000</v>
      </c>
      <c r="D52" s="30">
        <f t="shared" si="0"/>
        <v>1.1396839635788421E-2</v>
      </c>
    </row>
    <row r="53" spans="1:4" ht="15.75" hidden="1" customHeight="1" x14ac:dyDescent="0.25">
      <c r="A53" s="27" t="s">
        <v>30</v>
      </c>
      <c r="B53" s="27">
        <v>11250</v>
      </c>
      <c r="C53" s="33">
        <f t="shared" si="1"/>
        <v>11000</v>
      </c>
      <c r="D53" s="30">
        <f t="shared" si="0"/>
        <v>1.0382577204844095E-2</v>
      </c>
    </row>
    <row r="54" spans="1:4" ht="15.75" hidden="1" customHeight="1" x14ac:dyDescent="0.25">
      <c r="A54" s="27" t="s">
        <v>29</v>
      </c>
      <c r="B54" s="27">
        <v>8620</v>
      </c>
      <c r="C54" s="33">
        <f t="shared" si="1"/>
        <v>8600</v>
      </c>
      <c r="D54" s="30">
        <f t="shared" si="0"/>
        <v>7.9553613782894304E-3</v>
      </c>
    </row>
    <row r="55" spans="1:4" ht="15.75" hidden="1" customHeight="1" x14ac:dyDescent="0.25">
      <c r="A55" s="27" t="s">
        <v>25</v>
      </c>
      <c r="B55" s="27">
        <v>8493</v>
      </c>
      <c r="C55" s="33">
        <f t="shared" si="1"/>
        <v>8500</v>
      </c>
      <c r="D55" s="30">
        <f t="shared" si="0"/>
        <v>7.8381536178436361E-3</v>
      </c>
    </row>
    <row r="56" spans="1:4" ht="15.75" hidden="1" customHeight="1" x14ac:dyDescent="0.25">
      <c r="A56" s="27" t="s">
        <v>17</v>
      </c>
      <c r="B56" s="27">
        <v>7019</v>
      </c>
      <c r="C56" s="33">
        <f t="shared" si="1"/>
        <v>7000</v>
      </c>
      <c r="D56" s="30">
        <f t="shared" si="0"/>
        <v>6.4778052800711734E-3</v>
      </c>
    </row>
    <row r="57" spans="1:4" ht="15.75" hidden="1" customHeight="1" x14ac:dyDescent="0.25">
      <c r="A57" s="27" t="s">
        <v>22</v>
      </c>
      <c r="B57" s="27">
        <v>5396</v>
      </c>
      <c r="C57" s="33">
        <f t="shared" si="1"/>
        <v>5400</v>
      </c>
      <c r="D57" s="34">
        <f t="shared" si="0"/>
        <v>4.9799454753189989E-3</v>
      </c>
    </row>
    <row r="58" spans="1:4" ht="15.75" hidden="1" customHeight="1" x14ac:dyDescent="0.25">
      <c r="A58" s="27" t="s">
        <v>27</v>
      </c>
      <c r="B58" s="27">
        <v>1676</v>
      </c>
      <c r="C58" s="33">
        <f t="shared" si="1"/>
        <v>1700</v>
      </c>
      <c r="D58" s="34">
        <f t="shared" si="0"/>
        <v>1.5467732795838847E-3</v>
      </c>
    </row>
    <row r="59" spans="1:4" ht="15.75" hidden="1" customHeight="1" x14ac:dyDescent="0.25">
      <c r="A59" s="27" t="s">
        <v>18</v>
      </c>
      <c r="B59" s="27">
        <v>1071</v>
      </c>
      <c r="C59" s="33">
        <f t="shared" si="1"/>
        <v>1100</v>
      </c>
      <c r="D59" s="34">
        <f t="shared" si="0"/>
        <v>9.8842134990115792E-4</v>
      </c>
    </row>
    <row r="60" spans="1:4" ht="15.75" hidden="1" customHeight="1" x14ac:dyDescent="0.25">
      <c r="A60" s="27" t="s">
        <v>119</v>
      </c>
      <c r="B60" s="27">
        <v>115</v>
      </c>
      <c r="C60" s="33"/>
      <c r="D60" s="35">
        <f t="shared" si="0"/>
        <v>1.0613301142729519E-4</v>
      </c>
    </row>
    <row r="61" spans="1:4" ht="15.75" hidden="1" customHeight="1" x14ac:dyDescent="0.25"/>
    <row r="62" spans="1:4" ht="15.75" hidden="1" customHeight="1" x14ac:dyDescent="0.25">
      <c r="A62" s="27" t="s">
        <v>234</v>
      </c>
      <c r="B62" s="27">
        <v>1083546</v>
      </c>
      <c r="C62" s="33">
        <f>(IF(ISNUMBER(B62),(IF(B62&lt;100,"&lt;100",IF(B62&lt;200,"&lt;200",IF(B62&lt;500,"&lt;500",IF(B62&lt;1000,"&lt;1,000",IF(B62&lt;10000,(ROUND(B62,-2)),IF(B62&lt;100000,(ROUND(B62,-3)),IF(B62&lt;1000000,(ROUND(B62,-4)),IF(B62&gt;=1000000,(ROUND(B62,-5))))))))))),"-"))</f>
        <v>1100000</v>
      </c>
      <c r="D62" s="30">
        <f>B62/$B$62</f>
        <v>1</v>
      </c>
    </row>
  </sheetData>
  <sheetProtection algorithmName="SHA-512" hashValue="xizSf5Bxj7yrLAdFeLdAxoGCok+6GdCqm0Cg7GcnXIm3KAfWQjbJT1osLrlmdjiOEO4bCdEnIkVQiaLAwBsmlg==" saltValue="k/HN1o74XWGrPpDF91tFYQ==" spinCount="100000" sheet="1" scenarios="1"/>
  <sortState ref="A39:D60">
    <sortCondition descending="1" ref="B40"/>
  </sortState>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A204"/>
  <sheetViews>
    <sheetView showGridLines="0" showRowColHeaders="0" zoomScale="70" zoomScaleNormal="70" workbookViewId="0">
      <selection sqref="A1:X1"/>
    </sheetView>
  </sheetViews>
  <sheetFormatPr defaultRowHeight="15.75" x14ac:dyDescent="0.25"/>
  <cols>
    <col min="1" max="1" width="9" style="92"/>
    <col min="2" max="2" width="10.125" style="92" bestFit="1" customWidth="1"/>
    <col min="3" max="3" width="9" style="92"/>
    <col min="4" max="4" width="9.75" style="92" customWidth="1"/>
    <col min="5" max="14" width="9" style="92"/>
    <col min="15" max="15" width="9.25" style="92" customWidth="1"/>
    <col min="16" max="16" width="10.25" style="92" customWidth="1"/>
    <col min="17" max="16384" width="9" style="92"/>
  </cols>
  <sheetData>
    <row r="1" spans="1:27" ht="21" customHeight="1" x14ac:dyDescent="0.35">
      <c r="A1" s="205" t="s">
        <v>314</v>
      </c>
      <c r="B1" s="205"/>
      <c r="C1" s="205"/>
      <c r="D1" s="205"/>
      <c r="E1" s="205"/>
      <c r="F1" s="205"/>
      <c r="G1" s="205"/>
      <c r="H1" s="205"/>
      <c r="I1" s="205"/>
      <c r="J1" s="205"/>
      <c r="K1" s="205"/>
      <c r="L1" s="205"/>
      <c r="M1" s="205"/>
      <c r="N1" s="205"/>
      <c r="O1" s="205"/>
      <c r="P1" s="205"/>
      <c r="Q1" s="205"/>
      <c r="R1" s="205"/>
      <c r="S1" s="205"/>
      <c r="T1" s="205"/>
      <c r="U1" s="205"/>
      <c r="V1" s="205"/>
      <c r="W1" s="205"/>
      <c r="X1" s="205"/>
      <c r="Y1" s="202" t="s">
        <v>315</v>
      </c>
      <c r="Z1" s="202"/>
      <c r="AA1" s="202"/>
    </row>
    <row r="2" spans="1:27" ht="15.75" customHeight="1" x14ac:dyDescent="0.25">
      <c r="X2" s="99"/>
      <c r="Y2" s="202"/>
      <c r="Z2" s="202"/>
      <c r="AA2" s="202"/>
    </row>
    <row r="3" spans="1:27" ht="15.75" customHeight="1" x14ac:dyDescent="0.25">
      <c r="X3" s="99"/>
      <c r="Y3" s="202"/>
      <c r="Z3" s="202"/>
      <c r="AA3" s="202"/>
    </row>
    <row r="4" spans="1:27" ht="15.75" customHeight="1" x14ac:dyDescent="0.25">
      <c r="X4" s="99"/>
      <c r="Y4" s="202"/>
      <c r="Z4" s="202"/>
      <c r="AA4" s="202"/>
    </row>
    <row r="5" spans="1:27" ht="15.75" customHeight="1" x14ac:dyDescent="0.25">
      <c r="X5" s="99"/>
      <c r="Y5" s="202"/>
      <c r="Z5" s="202"/>
      <c r="AA5" s="202"/>
    </row>
    <row r="6" spans="1:27" ht="15.75" customHeight="1" x14ac:dyDescent="0.25">
      <c r="X6" s="99"/>
      <c r="Y6" s="202"/>
      <c r="Z6" s="202"/>
      <c r="AA6" s="202"/>
    </row>
    <row r="7" spans="1:27" ht="15.75" customHeight="1" x14ac:dyDescent="0.25">
      <c r="X7" s="99"/>
      <c r="Y7" s="202"/>
      <c r="Z7" s="202"/>
      <c r="AA7" s="202"/>
    </row>
    <row r="8" spans="1:27" ht="15.75" customHeight="1" x14ac:dyDescent="0.25">
      <c r="X8" s="99"/>
      <c r="Y8" s="202"/>
      <c r="Z8" s="202"/>
      <c r="AA8" s="202"/>
    </row>
    <row r="9" spans="1:27" ht="15.75" customHeight="1" x14ac:dyDescent="0.25">
      <c r="X9" s="99"/>
      <c r="Y9" s="202"/>
      <c r="Z9" s="202"/>
      <c r="AA9" s="202"/>
    </row>
    <row r="10" spans="1:27" ht="15.75" customHeight="1" x14ac:dyDescent="0.25">
      <c r="X10" s="99"/>
      <c r="Y10" s="202"/>
      <c r="Z10" s="202"/>
      <c r="AA10" s="202"/>
    </row>
    <row r="11" spans="1:27" ht="15.75" customHeight="1" x14ac:dyDescent="0.25">
      <c r="X11" s="99"/>
      <c r="Y11" s="202"/>
      <c r="Z11" s="202"/>
      <c r="AA11" s="202"/>
    </row>
    <row r="12" spans="1:27" ht="15.75" customHeight="1" x14ac:dyDescent="0.25">
      <c r="X12" s="99"/>
      <c r="Y12" s="99"/>
      <c r="Z12" s="99"/>
      <c r="AA12" s="99"/>
    </row>
    <row r="13" spans="1:27" ht="15.75" customHeight="1" x14ac:dyDescent="0.25">
      <c r="X13" s="99"/>
      <c r="Y13" s="99"/>
      <c r="Z13" s="99"/>
      <c r="AA13" s="99"/>
    </row>
    <row r="35" spans="1:20" ht="18.75" x14ac:dyDescent="0.25">
      <c r="A35" s="102" t="s">
        <v>337</v>
      </c>
    </row>
    <row r="38" spans="1:20" hidden="1" x14ac:dyDescent="0.25">
      <c r="B38" s="92">
        <v>2000</v>
      </c>
    </row>
    <row r="39" spans="1:20" hidden="1" x14ac:dyDescent="0.25">
      <c r="B39" s="104" t="s">
        <v>174</v>
      </c>
      <c r="C39" s="104" t="s">
        <v>230</v>
      </c>
      <c r="N39" s="92">
        <v>2015</v>
      </c>
    </row>
    <row r="40" spans="1:20" hidden="1" x14ac:dyDescent="0.25">
      <c r="A40" s="92">
        <v>1</v>
      </c>
      <c r="B40" s="110" t="s">
        <v>28</v>
      </c>
      <c r="C40" s="130">
        <v>132356.31</v>
      </c>
      <c r="D40" s="113">
        <v>130000</v>
      </c>
      <c r="E40" s="95">
        <f>C40/$C$61</f>
        <v>0.31169582770482585</v>
      </c>
      <c r="H40" s="106" t="s">
        <v>15</v>
      </c>
      <c r="I40" s="131"/>
      <c r="N40" s="104" t="s">
        <v>174</v>
      </c>
      <c r="O40" s="104" t="s">
        <v>230</v>
      </c>
    </row>
    <row r="41" spans="1:20" hidden="1" x14ac:dyDescent="0.25">
      <c r="A41" s="92">
        <v>2</v>
      </c>
      <c r="B41" s="110" t="s">
        <v>98</v>
      </c>
      <c r="C41" s="132">
        <v>52958</v>
      </c>
      <c r="D41" s="113"/>
      <c r="E41" s="95">
        <f t="shared" ref="E41:E61" si="0">C41/$C$61</f>
        <v>0.12471477667813621</v>
      </c>
      <c r="H41" s="106" t="s">
        <v>54</v>
      </c>
      <c r="I41" s="132"/>
      <c r="M41" s="92">
        <v>1</v>
      </c>
      <c r="N41" s="92" t="s">
        <v>28</v>
      </c>
      <c r="O41" s="155">
        <v>59206.34</v>
      </c>
      <c r="P41" s="113">
        <v>59000</v>
      </c>
      <c r="Q41" s="95">
        <f>O41/$O$62</f>
        <v>0.23557727386460711</v>
      </c>
      <c r="T41" s="95"/>
    </row>
    <row r="42" spans="1:20" hidden="1" x14ac:dyDescent="0.25">
      <c r="A42" s="92">
        <v>3</v>
      </c>
      <c r="B42" s="110" t="s">
        <v>130</v>
      </c>
      <c r="C42" s="144">
        <v>28756.36</v>
      </c>
      <c r="D42" s="113">
        <v>29000</v>
      </c>
      <c r="E42" s="95">
        <f t="shared" si="0"/>
        <v>6.7720514662111278E-2</v>
      </c>
      <c r="H42" s="106" t="s">
        <v>56</v>
      </c>
      <c r="I42" s="130"/>
      <c r="M42" s="92">
        <v>2</v>
      </c>
      <c r="N42" s="92" t="s">
        <v>130</v>
      </c>
      <c r="O42" s="156">
        <v>20741.330000000002</v>
      </c>
      <c r="P42" s="113">
        <v>21000</v>
      </c>
      <c r="Q42" s="95">
        <f t="shared" ref="Q42:Q61" si="1">O42/$O$62</f>
        <v>8.2528086987410335E-2</v>
      </c>
      <c r="T42" s="95"/>
    </row>
    <row r="43" spans="1:20" hidden="1" x14ac:dyDescent="0.25">
      <c r="A43" s="92">
        <v>4</v>
      </c>
      <c r="B43" s="110" t="s">
        <v>173</v>
      </c>
      <c r="C43" s="143">
        <v>14010</v>
      </c>
      <c r="D43" s="113">
        <v>14000</v>
      </c>
      <c r="E43" s="95">
        <f t="shared" si="0"/>
        <v>3.299320256166563E-2</v>
      </c>
      <c r="H43" s="106" t="s">
        <v>59</v>
      </c>
      <c r="I43" s="133"/>
      <c r="M43" s="92">
        <v>3</v>
      </c>
      <c r="N43" s="92" t="s">
        <v>20</v>
      </c>
      <c r="O43" s="157">
        <v>17997.27</v>
      </c>
      <c r="P43" s="113">
        <v>18000</v>
      </c>
      <c r="Q43" s="95">
        <f t="shared" si="1"/>
        <v>7.1609692536395222E-2</v>
      </c>
      <c r="T43" s="95"/>
    </row>
    <row r="44" spans="1:20" hidden="1" x14ac:dyDescent="0.25">
      <c r="A44" s="92">
        <v>5</v>
      </c>
      <c r="B44" s="110" t="s">
        <v>20</v>
      </c>
      <c r="C44" s="133">
        <v>12857.65</v>
      </c>
      <c r="D44" s="113">
        <v>13000</v>
      </c>
      <c r="E44" s="95">
        <f t="shared" si="0"/>
        <v>3.0279446889150609E-2</v>
      </c>
      <c r="H44" s="106" t="s">
        <v>60</v>
      </c>
      <c r="I44" s="134"/>
      <c r="M44" s="92">
        <v>4</v>
      </c>
      <c r="N44" s="92" t="s">
        <v>98</v>
      </c>
      <c r="O44" s="158">
        <v>17552</v>
      </c>
      <c r="P44" s="113"/>
      <c r="Q44" s="95">
        <f t="shared" si="1"/>
        <v>6.9837998951997105E-2</v>
      </c>
      <c r="T44" s="95"/>
    </row>
    <row r="45" spans="1:20" hidden="1" x14ac:dyDescent="0.25">
      <c r="A45" s="92">
        <v>6</v>
      </c>
      <c r="B45" s="110" t="s">
        <v>32</v>
      </c>
      <c r="C45" s="135">
        <v>11632.96</v>
      </c>
      <c r="D45" s="113">
        <v>12000</v>
      </c>
      <c r="E45" s="95">
        <f t="shared" si="0"/>
        <v>2.7395332310617682E-2</v>
      </c>
      <c r="H45" s="106" t="s">
        <v>280</v>
      </c>
      <c r="I45" s="135"/>
      <c r="M45" s="92">
        <v>5</v>
      </c>
      <c r="N45" s="92" t="s">
        <v>99</v>
      </c>
      <c r="O45" s="163">
        <v>15164.86</v>
      </c>
      <c r="P45" s="113">
        <v>15000</v>
      </c>
      <c r="Q45" s="95">
        <f t="shared" si="1"/>
        <v>6.033976052798444E-2</v>
      </c>
      <c r="T45" s="95"/>
    </row>
    <row r="46" spans="1:20" hidden="1" x14ac:dyDescent="0.25">
      <c r="A46" s="92">
        <v>7</v>
      </c>
      <c r="B46" s="110" t="s">
        <v>24</v>
      </c>
      <c r="C46" s="137">
        <v>11105.28</v>
      </c>
      <c r="D46" s="113">
        <v>11000</v>
      </c>
      <c r="E46" s="95">
        <f t="shared" si="0"/>
        <v>2.6152658996717638E-2</v>
      </c>
      <c r="H46" s="106" t="s">
        <v>71</v>
      </c>
      <c r="I46" s="136"/>
      <c r="M46" s="92">
        <v>6</v>
      </c>
      <c r="N46" s="92" t="s">
        <v>31</v>
      </c>
      <c r="O46" s="160">
        <v>9555.17</v>
      </c>
      <c r="P46" s="113">
        <v>9600</v>
      </c>
      <c r="Q46" s="95">
        <f t="shared" si="1"/>
        <v>3.8019254355409877E-2</v>
      </c>
      <c r="T46" s="95"/>
    </row>
    <row r="47" spans="1:20" hidden="1" x14ac:dyDescent="0.25">
      <c r="A47" s="92">
        <v>8</v>
      </c>
      <c r="B47" s="110" t="s">
        <v>23</v>
      </c>
      <c r="C47" s="141">
        <v>8340.18</v>
      </c>
      <c r="D47" s="113">
        <v>8300</v>
      </c>
      <c r="E47" s="95">
        <f t="shared" si="0"/>
        <v>1.9640917069289967E-2</v>
      </c>
      <c r="H47" s="106" t="s">
        <v>19</v>
      </c>
      <c r="I47" s="137"/>
      <c r="M47" s="92">
        <v>7</v>
      </c>
      <c r="N47" s="92" t="s">
        <v>24</v>
      </c>
      <c r="O47" s="162">
        <v>9364.41</v>
      </c>
      <c r="P47" s="113">
        <v>9400</v>
      </c>
      <c r="Q47" s="95">
        <f t="shared" si="1"/>
        <v>3.7260235629334046E-2</v>
      </c>
      <c r="T47" s="95"/>
    </row>
    <row r="48" spans="1:20" hidden="1" x14ac:dyDescent="0.25">
      <c r="A48" s="92">
        <v>9</v>
      </c>
      <c r="B48" s="110" t="s">
        <v>80</v>
      </c>
      <c r="C48" s="136">
        <v>8334.74</v>
      </c>
      <c r="D48" s="113">
        <v>8300</v>
      </c>
      <c r="E48" s="95">
        <f t="shared" si="0"/>
        <v>1.9628106004198214E-2</v>
      </c>
      <c r="H48" s="106" t="s">
        <v>88</v>
      </c>
      <c r="I48" s="138"/>
      <c r="M48" s="92">
        <v>8</v>
      </c>
      <c r="N48" s="92" t="s">
        <v>51</v>
      </c>
      <c r="O48" s="174">
        <v>7567.72</v>
      </c>
      <c r="P48" s="113">
        <v>7600</v>
      </c>
      <c r="Q48" s="95">
        <f t="shared" si="1"/>
        <v>3.0111350354888763E-2</v>
      </c>
      <c r="T48" s="95"/>
    </row>
    <row r="49" spans="1:20" hidden="1" x14ac:dyDescent="0.25">
      <c r="A49" s="92">
        <v>10</v>
      </c>
      <c r="B49" s="110" t="s">
        <v>124</v>
      </c>
      <c r="C49" s="154">
        <v>8245.76</v>
      </c>
      <c r="D49" s="113">
        <v>8200</v>
      </c>
      <c r="E49" s="95">
        <f t="shared" si="0"/>
        <v>1.9418560310840827E-2</v>
      </c>
      <c r="H49" s="106" t="s">
        <v>94</v>
      </c>
      <c r="I49" s="131"/>
      <c r="M49" s="92">
        <v>9</v>
      </c>
      <c r="N49" s="92" t="s">
        <v>167</v>
      </c>
      <c r="O49" s="157">
        <v>7532.28</v>
      </c>
      <c r="P49" s="113"/>
      <c r="Q49" s="95">
        <f t="shared" si="1"/>
        <v>2.997033743995834E-2</v>
      </c>
      <c r="T49" s="95"/>
    </row>
    <row r="50" spans="1:20" hidden="1" x14ac:dyDescent="0.25">
      <c r="A50" s="92">
        <v>11</v>
      </c>
      <c r="B50" s="110" t="s">
        <v>51</v>
      </c>
      <c r="C50" s="134">
        <v>7865.79</v>
      </c>
      <c r="D50" s="113">
        <v>7900</v>
      </c>
      <c r="E50" s="95">
        <f t="shared" si="0"/>
        <v>1.852374038383468E-2</v>
      </c>
      <c r="H50" s="106" t="s">
        <v>98</v>
      </c>
      <c r="I50" s="132"/>
      <c r="M50" s="92">
        <v>10</v>
      </c>
      <c r="N50" s="92" t="s">
        <v>80</v>
      </c>
      <c r="O50" s="163">
        <v>6756.9</v>
      </c>
      <c r="P50" s="113">
        <v>6800</v>
      </c>
      <c r="Q50" s="95">
        <f t="shared" si="1"/>
        <v>2.6885162666291547E-2</v>
      </c>
      <c r="T50" s="95"/>
    </row>
    <row r="51" spans="1:20" hidden="1" x14ac:dyDescent="0.25">
      <c r="A51" s="92">
        <v>12</v>
      </c>
      <c r="B51" s="110" t="s">
        <v>167</v>
      </c>
      <c r="C51" s="133">
        <v>7536.44</v>
      </c>
      <c r="D51" s="113"/>
      <c r="E51" s="95">
        <f t="shared" si="0"/>
        <v>1.7748129301487458E-2</v>
      </c>
      <c r="H51" s="106" t="s">
        <v>99</v>
      </c>
      <c r="I51" s="130"/>
      <c r="M51" s="92">
        <v>11</v>
      </c>
      <c r="N51" s="92" t="s">
        <v>173</v>
      </c>
      <c r="O51" s="161">
        <v>6401.04</v>
      </c>
      <c r="P51" s="113">
        <v>6400</v>
      </c>
      <c r="Q51" s="95">
        <f t="shared" si="1"/>
        <v>2.5469224294193914E-2</v>
      </c>
      <c r="T51" s="95"/>
    </row>
    <row r="52" spans="1:20" hidden="1" x14ac:dyDescent="0.25">
      <c r="A52" s="92">
        <v>13</v>
      </c>
      <c r="B52" s="110" t="s">
        <v>158</v>
      </c>
      <c r="C52" s="138">
        <v>7166.31</v>
      </c>
      <c r="D52" s="113">
        <v>7200</v>
      </c>
      <c r="E52" s="95">
        <f t="shared" si="0"/>
        <v>1.6876482330456105E-2</v>
      </c>
      <c r="H52" s="106" t="s">
        <v>20</v>
      </c>
      <c r="I52" s="133"/>
      <c r="M52" s="92">
        <v>12</v>
      </c>
      <c r="N52" s="92" t="s">
        <v>32</v>
      </c>
      <c r="O52" s="159">
        <v>5458.23</v>
      </c>
      <c r="P52" s="113">
        <v>5500</v>
      </c>
      <c r="Q52" s="95">
        <f t="shared" si="1"/>
        <v>2.1717858991554189E-2</v>
      </c>
      <c r="T52" s="95"/>
    </row>
    <row r="53" spans="1:20" hidden="1" x14ac:dyDescent="0.25">
      <c r="A53" s="92">
        <v>14</v>
      </c>
      <c r="B53" s="110" t="s">
        <v>19</v>
      </c>
      <c r="C53" s="137">
        <v>6602.92</v>
      </c>
      <c r="D53" s="113"/>
      <c r="E53" s="95">
        <f t="shared" si="0"/>
        <v>1.5549712852139415E-2</v>
      </c>
      <c r="H53" s="106" t="s">
        <v>21</v>
      </c>
      <c r="I53" s="140"/>
      <c r="M53" s="92">
        <v>13</v>
      </c>
      <c r="N53" s="92" t="s">
        <v>56</v>
      </c>
      <c r="O53" s="155">
        <v>4094.33</v>
      </c>
      <c r="P53" s="113">
        <v>4100</v>
      </c>
      <c r="Q53" s="95">
        <f t="shared" si="1"/>
        <v>1.6291010383382539E-2</v>
      </c>
      <c r="T53" s="95"/>
    </row>
    <row r="54" spans="1:20" hidden="1" x14ac:dyDescent="0.25">
      <c r="A54" s="92">
        <v>15</v>
      </c>
      <c r="B54" s="110" t="s">
        <v>31</v>
      </c>
      <c r="C54" s="148">
        <v>5849.69</v>
      </c>
      <c r="D54" s="113">
        <v>5800</v>
      </c>
      <c r="E54" s="95">
        <f t="shared" si="0"/>
        <v>1.3775874881723753E-2</v>
      </c>
      <c r="H54" s="106" t="s">
        <v>23</v>
      </c>
      <c r="I54" s="141"/>
      <c r="M54" s="92">
        <v>14</v>
      </c>
      <c r="N54" s="92" t="s">
        <v>144</v>
      </c>
      <c r="O54" s="179">
        <v>3770.12</v>
      </c>
      <c r="P54" s="113"/>
      <c r="Q54" s="95">
        <f t="shared" si="1"/>
        <v>1.5001004820470792E-2</v>
      </c>
      <c r="T54" s="95"/>
    </row>
    <row r="55" spans="1:20" hidden="1" x14ac:dyDescent="0.25">
      <c r="A55" s="92">
        <v>16</v>
      </c>
      <c r="B55" s="110" t="s">
        <v>171</v>
      </c>
      <c r="C55" s="143">
        <v>5397.7</v>
      </c>
      <c r="D55" s="113">
        <v>5400</v>
      </c>
      <c r="E55" s="95">
        <f t="shared" si="0"/>
        <v>1.2711449640763922E-2</v>
      </c>
      <c r="H55" s="106" t="s">
        <v>116</v>
      </c>
      <c r="I55" s="136"/>
      <c r="M55" s="92">
        <v>15</v>
      </c>
      <c r="N55" s="92" t="s">
        <v>23</v>
      </c>
      <c r="O55" s="164">
        <v>3021.7</v>
      </c>
      <c r="P55" s="113">
        <v>3000</v>
      </c>
      <c r="Q55" s="95">
        <f t="shared" si="1"/>
        <v>1.2023101722495991E-2</v>
      </c>
      <c r="T55" s="95"/>
    </row>
    <row r="56" spans="1:20" hidden="1" x14ac:dyDescent="0.25">
      <c r="A56" s="92">
        <v>17</v>
      </c>
      <c r="B56" s="110" t="s">
        <v>56</v>
      </c>
      <c r="C56" s="130">
        <v>5194.75</v>
      </c>
      <c r="D56" s="113">
        <v>5200</v>
      </c>
      <c r="E56" s="95">
        <f t="shared" si="0"/>
        <v>1.2233507423783905E-2</v>
      </c>
      <c r="H56" s="106" t="s">
        <v>24</v>
      </c>
      <c r="I56" s="137"/>
      <c r="M56" s="92">
        <v>16</v>
      </c>
      <c r="N56" s="92" t="s">
        <v>19</v>
      </c>
      <c r="O56" s="162">
        <v>2849.19</v>
      </c>
      <c r="P56" s="113"/>
      <c r="Q56" s="95">
        <f t="shared" si="1"/>
        <v>1.1336698281337775E-2</v>
      </c>
      <c r="T56" s="95"/>
    </row>
    <row r="57" spans="1:20" hidden="1" x14ac:dyDescent="0.25">
      <c r="A57" s="92">
        <v>18</v>
      </c>
      <c r="B57" s="110" t="s">
        <v>165</v>
      </c>
      <c r="C57" s="145">
        <v>4900.41</v>
      </c>
      <c r="D57" s="113">
        <v>4900</v>
      </c>
      <c r="E57" s="95">
        <f t="shared" si="0"/>
        <v>1.1540344023212837E-2</v>
      </c>
      <c r="H57" s="106" t="s">
        <v>130</v>
      </c>
      <c r="I57" s="144"/>
      <c r="M57" s="92">
        <v>17</v>
      </c>
      <c r="N57" s="92" t="s">
        <v>15</v>
      </c>
      <c r="O57" s="165">
        <v>2482.12</v>
      </c>
      <c r="P57" s="113">
        <v>2500</v>
      </c>
      <c r="Q57" s="95">
        <f t="shared" si="1"/>
        <v>9.876156219161979E-3</v>
      </c>
      <c r="T57" s="95"/>
    </row>
    <row r="58" spans="1:20" hidden="1" x14ac:dyDescent="0.25">
      <c r="A58" s="92">
        <v>19</v>
      </c>
      <c r="B58" s="110" t="s">
        <v>16</v>
      </c>
      <c r="C58" s="153">
        <v>4807.84</v>
      </c>
      <c r="D58" s="113">
        <v>4800</v>
      </c>
      <c r="E58" s="95">
        <f t="shared" si="0"/>
        <v>1.1322343968884973E-2</v>
      </c>
      <c r="H58" s="106" t="s">
        <v>242</v>
      </c>
      <c r="I58" s="145"/>
      <c r="M58" s="92">
        <v>18</v>
      </c>
      <c r="N58" s="92" t="s">
        <v>124</v>
      </c>
      <c r="O58" s="178">
        <v>2479.27</v>
      </c>
      <c r="P58" s="113">
        <v>2500</v>
      </c>
      <c r="Q58" s="95">
        <f t="shared" si="1"/>
        <v>9.8648162979556673E-3</v>
      </c>
      <c r="T58" s="95"/>
    </row>
    <row r="59" spans="1:20" hidden="1" x14ac:dyDescent="0.25">
      <c r="A59" s="92">
        <v>20</v>
      </c>
      <c r="B59" s="110" t="s">
        <v>71</v>
      </c>
      <c r="C59" s="136">
        <v>4740.53</v>
      </c>
      <c r="D59" s="113">
        <v>4700</v>
      </c>
      <c r="E59" s="95">
        <f t="shared" si="0"/>
        <v>1.1163830588126535E-2</v>
      </c>
      <c r="H59" s="106" t="s">
        <v>26</v>
      </c>
      <c r="I59" s="132"/>
      <c r="M59" s="92">
        <v>19</v>
      </c>
      <c r="N59" s="92" t="s">
        <v>171</v>
      </c>
      <c r="O59" s="161">
        <v>2453.61</v>
      </c>
      <c r="P59" s="113">
        <v>2500</v>
      </c>
      <c r="Q59" s="95">
        <f t="shared" si="1"/>
        <v>9.7627172179016435E-3</v>
      </c>
      <c r="T59" s="95"/>
    </row>
    <row r="60" spans="1:20" hidden="1" x14ac:dyDescent="0.25">
      <c r="B60" s="110" t="s">
        <v>202</v>
      </c>
      <c r="C60" s="145">
        <f>SUM(C63:C204)</f>
        <v>75973.301700000011</v>
      </c>
      <c r="D60" s="113">
        <f t="shared" ref="D60:D61" si="2">(IF(ISNUMBER(C60),(IF(C60&lt;100,"&lt;100",IF(C60&lt;200,"&lt;200",IF(C60&lt;500,"&lt;500",IF(C60&lt;1000,"&lt;1,000",IF(C60&lt;10000,(ROUND(C60,-2)),IF(C60&lt;100000,(ROUND(C60,-3)),IF(C60&lt;1000000,(ROUND(C60,-4)),IF(C60&gt;=1000000,(ROUND(C60,-5))))))))))),"-"))</f>
        <v>76000</v>
      </c>
      <c r="E60" s="95">
        <f t="shared" si="0"/>
        <v>0.17891524141803256</v>
      </c>
      <c r="H60" s="106" t="s">
        <v>28</v>
      </c>
      <c r="I60" s="130"/>
      <c r="M60" s="92">
        <v>20</v>
      </c>
      <c r="N60" s="92" t="s">
        <v>280</v>
      </c>
      <c r="O60" s="159">
        <v>2022.78</v>
      </c>
      <c r="P60" s="113">
        <v>2000</v>
      </c>
      <c r="Q60" s="95">
        <f t="shared" si="1"/>
        <v>8.0484792342821743E-3</v>
      </c>
      <c r="T60" s="95"/>
    </row>
    <row r="61" spans="1:20" hidden="1" x14ac:dyDescent="0.25">
      <c r="B61" s="110" t="s">
        <v>11</v>
      </c>
      <c r="C61" s="92">
        <v>424632.92170000001</v>
      </c>
      <c r="D61" s="113">
        <f t="shared" si="2"/>
        <v>420000</v>
      </c>
      <c r="E61" s="95">
        <f t="shared" si="0"/>
        <v>1</v>
      </c>
      <c r="H61" s="106" t="s">
        <v>29</v>
      </c>
      <c r="I61" s="133"/>
      <c r="N61" s="92" t="s">
        <v>202</v>
      </c>
      <c r="O61" s="167">
        <f>SUM(O64:O203)</f>
        <v>44853.827599999997</v>
      </c>
      <c r="P61" s="113">
        <f t="shared" ref="P61:P62" si="3">(IF(ISNUMBER(O61),(IF(O61&lt;100,"&lt;100",IF(O61&lt;200,"&lt;200",IF(O61&lt;500,"&lt;500",IF(O61&lt;1000,"&lt;1,000",IF(O61&lt;10000,(ROUND(O61,-2)),IF(O61&lt;100000,(ROUND(O61,-3)),IF(O61&lt;1000000,(ROUND(O61,-4)),IF(O61&gt;=1000000,(ROUND(O61,-5))))))))))),"-"))</f>
        <v>45000</v>
      </c>
      <c r="Q61" s="95">
        <f t="shared" si="1"/>
        <v>0.17846977922298649</v>
      </c>
      <c r="T61" s="95"/>
    </row>
    <row r="62" spans="1:20" hidden="1" x14ac:dyDescent="0.25">
      <c r="C62" s="146"/>
      <c r="H62" s="106" t="s">
        <v>31</v>
      </c>
      <c r="I62" s="139"/>
      <c r="N62" s="92" t="s">
        <v>11</v>
      </c>
      <c r="O62" s="125">
        <v>251324.4976</v>
      </c>
      <c r="P62" s="113">
        <f t="shared" si="3"/>
        <v>250000</v>
      </c>
      <c r="Q62" s="95">
        <f>O62/$O$62</f>
        <v>1</v>
      </c>
      <c r="T62" s="95"/>
    </row>
    <row r="63" spans="1:20" hidden="1" x14ac:dyDescent="0.25">
      <c r="B63" s="110" t="s">
        <v>280</v>
      </c>
      <c r="C63" s="135">
        <v>4506.3900000000003</v>
      </c>
      <c r="H63" s="106" t="s">
        <v>32</v>
      </c>
      <c r="I63" s="135"/>
      <c r="O63" s="177"/>
      <c r="P63" s="125"/>
      <c r="T63" s="95"/>
    </row>
    <row r="64" spans="1:20" hidden="1" x14ac:dyDescent="0.25">
      <c r="B64" s="110" t="s">
        <v>21</v>
      </c>
      <c r="C64" s="147">
        <v>3270.63</v>
      </c>
      <c r="H64" s="106" t="s">
        <v>80</v>
      </c>
      <c r="I64" s="136"/>
      <c r="N64" s="92" t="s">
        <v>120</v>
      </c>
      <c r="O64" s="92">
        <v>2010.98</v>
      </c>
    </row>
    <row r="65" spans="2:15" hidden="1" x14ac:dyDescent="0.25">
      <c r="B65" s="110" t="s">
        <v>94</v>
      </c>
      <c r="C65" s="131">
        <v>3102.55</v>
      </c>
      <c r="H65" s="106" t="s">
        <v>173</v>
      </c>
      <c r="I65" s="143"/>
      <c r="N65" s="92" t="s">
        <v>21</v>
      </c>
      <c r="O65" s="147">
        <v>1969.19</v>
      </c>
    </row>
    <row r="66" spans="2:15" hidden="1" x14ac:dyDescent="0.25">
      <c r="B66" s="110" t="s">
        <v>99</v>
      </c>
      <c r="C66" s="130">
        <v>2966.55</v>
      </c>
      <c r="N66" s="92" t="s">
        <v>30</v>
      </c>
      <c r="O66" s="92">
        <v>1908.86</v>
      </c>
    </row>
    <row r="67" spans="2:15" hidden="1" x14ac:dyDescent="0.25">
      <c r="B67" s="110" t="s">
        <v>30</v>
      </c>
      <c r="C67" s="92">
        <v>2876.83</v>
      </c>
      <c r="N67" s="92" t="s">
        <v>62</v>
      </c>
      <c r="O67" s="92">
        <v>1783.49</v>
      </c>
    </row>
    <row r="68" spans="2:15" hidden="1" x14ac:dyDescent="0.25">
      <c r="B68" s="110" t="s">
        <v>55</v>
      </c>
      <c r="C68" s="92">
        <v>2671.24</v>
      </c>
      <c r="N68" s="92" t="s">
        <v>63</v>
      </c>
      <c r="O68" s="92">
        <v>1729.13</v>
      </c>
    </row>
    <row r="69" spans="2:15" hidden="1" x14ac:dyDescent="0.25">
      <c r="B69" s="110" t="s">
        <v>62</v>
      </c>
      <c r="C69" s="92">
        <v>2531.5300000000002</v>
      </c>
      <c r="N69" s="92" t="s">
        <v>16</v>
      </c>
      <c r="O69" s="92">
        <v>1573.08</v>
      </c>
    </row>
    <row r="70" spans="2:15" hidden="1" x14ac:dyDescent="0.25">
      <c r="B70" s="110" t="s">
        <v>88</v>
      </c>
      <c r="C70" s="138">
        <v>2523.37</v>
      </c>
      <c r="N70" s="92" t="s">
        <v>22</v>
      </c>
      <c r="O70" s="92">
        <v>1428.82</v>
      </c>
    </row>
    <row r="71" spans="2:15" hidden="1" x14ac:dyDescent="0.25">
      <c r="B71" s="110" t="s">
        <v>74</v>
      </c>
      <c r="C71" s="92">
        <v>2195.66</v>
      </c>
      <c r="N71" s="92" t="s">
        <v>29</v>
      </c>
      <c r="O71" s="133">
        <v>1385.89</v>
      </c>
    </row>
    <row r="72" spans="2:15" hidden="1" x14ac:dyDescent="0.25">
      <c r="B72" s="110" t="s">
        <v>25</v>
      </c>
      <c r="C72" s="92">
        <v>1987.48</v>
      </c>
      <c r="N72" s="92" t="s">
        <v>158</v>
      </c>
      <c r="O72" s="92">
        <v>1321.66</v>
      </c>
    </row>
    <row r="73" spans="2:15" hidden="1" x14ac:dyDescent="0.25">
      <c r="B73" s="110" t="s">
        <v>60</v>
      </c>
      <c r="C73" s="134">
        <v>1962.47</v>
      </c>
      <c r="N73" s="92" t="s">
        <v>71</v>
      </c>
      <c r="O73" s="136">
        <v>1236.42</v>
      </c>
    </row>
    <row r="74" spans="2:15" hidden="1" x14ac:dyDescent="0.25">
      <c r="B74" s="110" t="s">
        <v>15</v>
      </c>
      <c r="C74" s="131">
        <v>1890.29</v>
      </c>
      <c r="N74" s="92" t="s">
        <v>153</v>
      </c>
      <c r="O74" s="92">
        <v>1206.57</v>
      </c>
    </row>
    <row r="75" spans="2:15" hidden="1" x14ac:dyDescent="0.25">
      <c r="B75" s="110" t="s">
        <v>120</v>
      </c>
      <c r="C75" s="92">
        <v>1826.87</v>
      </c>
      <c r="N75" s="92" t="s">
        <v>138</v>
      </c>
      <c r="O75" s="92">
        <v>1191.01</v>
      </c>
    </row>
    <row r="76" spans="2:15" hidden="1" x14ac:dyDescent="0.25">
      <c r="B76" s="110" t="s">
        <v>129</v>
      </c>
      <c r="C76" s="92">
        <v>1797.85</v>
      </c>
      <c r="N76" s="92" t="s">
        <v>165</v>
      </c>
      <c r="O76" s="92">
        <v>1075.3800000000001</v>
      </c>
    </row>
    <row r="77" spans="2:15" hidden="1" x14ac:dyDescent="0.25">
      <c r="B77" s="110" t="s">
        <v>145</v>
      </c>
      <c r="C77" s="92">
        <v>1681.08</v>
      </c>
      <c r="N77" s="92" t="s">
        <v>170</v>
      </c>
      <c r="O77" s="92">
        <v>1033.5</v>
      </c>
    </row>
    <row r="78" spans="2:15" hidden="1" x14ac:dyDescent="0.25">
      <c r="B78" s="110" t="s">
        <v>161</v>
      </c>
      <c r="C78" s="92">
        <v>1626.63</v>
      </c>
      <c r="N78" s="92" t="s">
        <v>88</v>
      </c>
      <c r="O78" s="138">
        <v>957.99</v>
      </c>
    </row>
    <row r="79" spans="2:15" hidden="1" x14ac:dyDescent="0.25">
      <c r="B79" s="110" t="s">
        <v>26</v>
      </c>
      <c r="C79" s="132">
        <v>1610.66</v>
      </c>
      <c r="N79" s="92" t="s">
        <v>83</v>
      </c>
      <c r="O79" s="92">
        <v>949.89</v>
      </c>
    </row>
    <row r="80" spans="2:15" hidden="1" x14ac:dyDescent="0.25">
      <c r="B80" s="110" t="s">
        <v>144</v>
      </c>
      <c r="C80" s="92">
        <v>1532.15</v>
      </c>
      <c r="N80" s="92" t="s">
        <v>116</v>
      </c>
      <c r="O80" s="136">
        <v>905.87</v>
      </c>
    </row>
    <row r="81" spans="2:15" hidden="1" x14ac:dyDescent="0.25">
      <c r="B81" s="110" t="s">
        <v>63</v>
      </c>
      <c r="C81" s="92">
        <v>1499.5</v>
      </c>
      <c r="N81" s="92" t="s">
        <v>133</v>
      </c>
      <c r="O81" s="92">
        <v>903.09</v>
      </c>
    </row>
    <row r="82" spans="2:15" hidden="1" x14ac:dyDescent="0.25">
      <c r="B82" s="110" t="s">
        <v>22</v>
      </c>
      <c r="C82" s="92">
        <v>1489.98</v>
      </c>
      <c r="N82" s="92" t="s">
        <v>36</v>
      </c>
      <c r="O82" s="92">
        <v>881.94</v>
      </c>
    </row>
    <row r="83" spans="2:15" hidden="1" x14ac:dyDescent="0.25">
      <c r="B83" s="110" t="s">
        <v>170</v>
      </c>
      <c r="C83" s="92">
        <v>1440.69</v>
      </c>
      <c r="N83" s="92" t="s">
        <v>90</v>
      </c>
      <c r="O83" s="92">
        <v>820.35</v>
      </c>
    </row>
    <row r="84" spans="2:15" hidden="1" x14ac:dyDescent="0.25">
      <c r="B84" s="110" t="s">
        <v>59</v>
      </c>
      <c r="C84" s="133">
        <v>1390.8</v>
      </c>
      <c r="N84" s="92" t="s">
        <v>25</v>
      </c>
      <c r="O84" s="92">
        <v>772.6</v>
      </c>
    </row>
    <row r="85" spans="2:15" hidden="1" x14ac:dyDescent="0.25">
      <c r="B85" s="110" t="s">
        <v>29</v>
      </c>
      <c r="C85" s="133">
        <v>1346.42</v>
      </c>
      <c r="N85" s="92" t="s">
        <v>91</v>
      </c>
      <c r="O85" s="92">
        <v>756.32</v>
      </c>
    </row>
    <row r="86" spans="2:15" hidden="1" x14ac:dyDescent="0.25">
      <c r="B86" s="110" t="s">
        <v>17</v>
      </c>
      <c r="C86" s="92">
        <v>1280.8599999999999</v>
      </c>
      <c r="N86" s="92" t="s">
        <v>60</v>
      </c>
      <c r="O86" s="134">
        <v>730.26</v>
      </c>
    </row>
    <row r="87" spans="2:15" hidden="1" x14ac:dyDescent="0.25">
      <c r="B87" s="110" t="s">
        <v>83</v>
      </c>
      <c r="C87" s="92">
        <v>1116.29</v>
      </c>
      <c r="N87" s="92" t="s">
        <v>26</v>
      </c>
      <c r="O87" s="132">
        <v>636.79999999999995</v>
      </c>
    </row>
    <row r="88" spans="2:15" hidden="1" x14ac:dyDescent="0.25">
      <c r="B88" s="110" t="s">
        <v>36</v>
      </c>
      <c r="C88" s="92">
        <v>1069.4100000000001</v>
      </c>
      <c r="N88" s="92" t="s">
        <v>59</v>
      </c>
      <c r="O88" s="133">
        <v>599.76</v>
      </c>
    </row>
    <row r="89" spans="2:15" hidden="1" x14ac:dyDescent="0.25">
      <c r="B89" s="110" t="s">
        <v>103</v>
      </c>
      <c r="C89" s="92">
        <v>1031.4100000000001</v>
      </c>
      <c r="N89" s="92" t="s">
        <v>103</v>
      </c>
      <c r="O89" s="92">
        <v>566.39</v>
      </c>
    </row>
    <row r="90" spans="2:15" hidden="1" x14ac:dyDescent="0.25">
      <c r="B90" s="110" t="s">
        <v>137</v>
      </c>
      <c r="C90" s="92">
        <v>999.99</v>
      </c>
      <c r="N90" s="92" t="s">
        <v>164</v>
      </c>
      <c r="O90" s="92">
        <v>526.11</v>
      </c>
    </row>
    <row r="91" spans="2:15" hidden="1" x14ac:dyDescent="0.25">
      <c r="B91" s="110" t="s">
        <v>166</v>
      </c>
      <c r="C91" s="92">
        <v>976.96</v>
      </c>
      <c r="N91" s="92" t="s">
        <v>137</v>
      </c>
      <c r="O91" s="92">
        <v>512.30999999999995</v>
      </c>
    </row>
    <row r="92" spans="2:15" hidden="1" x14ac:dyDescent="0.25">
      <c r="B92" s="110" t="s">
        <v>90</v>
      </c>
      <c r="C92" s="92">
        <v>962.79</v>
      </c>
      <c r="N92" s="92" t="s">
        <v>129</v>
      </c>
      <c r="O92" s="92">
        <v>471.8</v>
      </c>
    </row>
    <row r="93" spans="2:15" hidden="1" x14ac:dyDescent="0.25">
      <c r="B93" s="110" t="s">
        <v>147</v>
      </c>
      <c r="C93" s="92">
        <v>926.6</v>
      </c>
      <c r="N93" s="92" t="s">
        <v>87</v>
      </c>
      <c r="O93" s="92">
        <v>468.61</v>
      </c>
    </row>
    <row r="94" spans="2:15" hidden="1" x14ac:dyDescent="0.25">
      <c r="B94" s="110" t="s">
        <v>114</v>
      </c>
      <c r="C94" s="92">
        <v>753.17</v>
      </c>
      <c r="N94" s="92" t="s">
        <v>64</v>
      </c>
      <c r="O94" s="92">
        <v>459.38</v>
      </c>
    </row>
    <row r="95" spans="2:15" hidden="1" x14ac:dyDescent="0.25">
      <c r="B95" s="110" t="s">
        <v>91</v>
      </c>
      <c r="C95" s="92">
        <v>748.8</v>
      </c>
      <c r="N95" s="92" t="s">
        <v>166</v>
      </c>
      <c r="O95" s="92">
        <v>439.18</v>
      </c>
    </row>
    <row r="96" spans="2:15" hidden="1" x14ac:dyDescent="0.25">
      <c r="B96" s="110" t="s">
        <v>111</v>
      </c>
      <c r="C96" s="92">
        <v>671.11</v>
      </c>
      <c r="N96" s="92" t="s">
        <v>147</v>
      </c>
      <c r="O96" s="92">
        <v>426.95</v>
      </c>
    </row>
    <row r="97" spans="2:15" hidden="1" x14ac:dyDescent="0.25">
      <c r="B97" s="110" t="s">
        <v>116</v>
      </c>
      <c r="C97" s="136">
        <v>664.23</v>
      </c>
      <c r="N97" s="92" t="s">
        <v>54</v>
      </c>
      <c r="O97" s="132">
        <v>420.19</v>
      </c>
    </row>
    <row r="98" spans="2:15" hidden="1" x14ac:dyDescent="0.25">
      <c r="B98" s="110" t="s">
        <v>47</v>
      </c>
      <c r="C98" s="92">
        <v>652.1</v>
      </c>
      <c r="N98" s="92" t="s">
        <v>161</v>
      </c>
      <c r="O98" s="92">
        <v>408.65</v>
      </c>
    </row>
    <row r="99" spans="2:15" hidden="1" x14ac:dyDescent="0.25">
      <c r="B99" s="110" t="s">
        <v>153</v>
      </c>
      <c r="C99" s="92">
        <v>630.9</v>
      </c>
      <c r="N99" s="92" t="s">
        <v>74</v>
      </c>
      <c r="O99" s="92">
        <v>404.21</v>
      </c>
    </row>
    <row r="100" spans="2:15" hidden="1" x14ac:dyDescent="0.25">
      <c r="B100" s="110" t="s">
        <v>104</v>
      </c>
      <c r="C100" s="92">
        <v>561.96</v>
      </c>
      <c r="N100" s="92" t="s">
        <v>47</v>
      </c>
      <c r="O100" s="92">
        <v>379.21</v>
      </c>
    </row>
    <row r="101" spans="2:15" hidden="1" x14ac:dyDescent="0.25">
      <c r="B101" s="110" t="s">
        <v>84</v>
      </c>
      <c r="C101" s="92">
        <v>525.58000000000004</v>
      </c>
      <c r="N101" s="92" t="s">
        <v>151</v>
      </c>
      <c r="O101" s="92">
        <v>333.88</v>
      </c>
    </row>
    <row r="102" spans="2:15" hidden="1" x14ac:dyDescent="0.25">
      <c r="B102" s="110" t="s">
        <v>64</v>
      </c>
      <c r="C102" s="92">
        <v>512.83000000000004</v>
      </c>
      <c r="N102" s="92" t="s">
        <v>57</v>
      </c>
      <c r="O102" s="92">
        <v>329.48</v>
      </c>
    </row>
    <row r="103" spans="2:15" hidden="1" x14ac:dyDescent="0.25">
      <c r="B103" s="110" t="s">
        <v>87</v>
      </c>
      <c r="C103" s="92">
        <v>486.79</v>
      </c>
      <c r="N103" s="92" t="s">
        <v>104</v>
      </c>
      <c r="O103" s="92">
        <v>318.89</v>
      </c>
    </row>
    <row r="104" spans="2:15" hidden="1" x14ac:dyDescent="0.25">
      <c r="B104" s="110" t="s">
        <v>123</v>
      </c>
      <c r="C104" s="92">
        <v>485.72</v>
      </c>
      <c r="N104" s="92" t="s">
        <v>114</v>
      </c>
      <c r="O104" s="92">
        <v>279.10000000000002</v>
      </c>
    </row>
    <row r="105" spans="2:15" hidden="1" x14ac:dyDescent="0.25">
      <c r="B105" s="110" t="s">
        <v>54</v>
      </c>
      <c r="C105" s="132">
        <v>465.05</v>
      </c>
      <c r="N105" s="92" t="s">
        <v>49</v>
      </c>
      <c r="O105" s="92">
        <v>274.97000000000003</v>
      </c>
    </row>
    <row r="106" spans="2:15" hidden="1" x14ac:dyDescent="0.25">
      <c r="B106" s="110" t="s">
        <v>125</v>
      </c>
      <c r="C106" s="92">
        <v>463.76</v>
      </c>
      <c r="N106" s="92" t="s">
        <v>76</v>
      </c>
      <c r="O106" s="92">
        <v>261.52</v>
      </c>
    </row>
    <row r="107" spans="2:15" hidden="1" x14ac:dyDescent="0.25">
      <c r="B107" s="110" t="s">
        <v>169</v>
      </c>
      <c r="C107" s="92">
        <v>451.46</v>
      </c>
      <c r="N107" s="92" t="s">
        <v>27</v>
      </c>
      <c r="O107" s="92">
        <v>258.13</v>
      </c>
    </row>
    <row r="108" spans="2:15" hidden="1" x14ac:dyDescent="0.25">
      <c r="B108" s="110" t="s">
        <v>75</v>
      </c>
      <c r="C108" s="92">
        <v>445.38</v>
      </c>
      <c r="N108" s="92" t="s">
        <v>145</v>
      </c>
      <c r="O108" s="92">
        <v>254.87</v>
      </c>
    </row>
    <row r="109" spans="2:15" hidden="1" x14ac:dyDescent="0.25">
      <c r="B109" s="110" t="s">
        <v>77</v>
      </c>
      <c r="C109" s="92">
        <v>428.32</v>
      </c>
      <c r="N109" s="92" t="s">
        <v>61</v>
      </c>
      <c r="O109" s="92">
        <v>242.54</v>
      </c>
    </row>
    <row r="110" spans="2:15" hidden="1" x14ac:dyDescent="0.25">
      <c r="B110" s="110" t="s">
        <v>100</v>
      </c>
      <c r="C110" s="92">
        <v>401.4</v>
      </c>
      <c r="N110" s="92" t="s">
        <v>75</v>
      </c>
      <c r="O110" s="92">
        <v>240.97</v>
      </c>
    </row>
    <row r="111" spans="2:15" hidden="1" x14ac:dyDescent="0.25">
      <c r="B111" s="110" t="s">
        <v>135</v>
      </c>
      <c r="C111" s="92">
        <v>372.65</v>
      </c>
      <c r="N111" s="92" t="s">
        <v>172</v>
      </c>
      <c r="O111" s="92">
        <v>230</v>
      </c>
    </row>
    <row r="112" spans="2:15" hidden="1" x14ac:dyDescent="0.25">
      <c r="B112" s="110" t="s">
        <v>118</v>
      </c>
      <c r="C112" s="92">
        <v>368.94</v>
      </c>
      <c r="N112" s="92" t="s">
        <v>111</v>
      </c>
      <c r="O112" s="92">
        <v>228.98</v>
      </c>
    </row>
    <row r="113" spans="2:15" hidden="1" x14ac:dyDescent="0.25">
      <c r="B113" s="110" t="s">
        <v>151</v>
      </c>
      <c r="C113" s="92">
        <v>359.61</v>
      </c>
      <c r="N113" s="92" t="s">
        <v>100</v>
      </c>
      <c r="O113" s="92">
        <v>218.03</v>
      </c>
    </row>
    <row r="114" spans="2:15" hidden="1" x14ac:dyDescent="0.25">
      <c r="B114" s="110" t="s">
        <v>57</v>
      </c>
      <c r="C114" s="92">
        <v>352.56</v>
      </c>
      <c r="N114" s="92" t="s">
        <v>136</v>
      </c>
      <c r="O114" s="92">
        <v>214.77</v>
      </c>
    </row>
    <row r="115" spans="2:15" hidden="1" x14ac:dyDescent="0.25">
      <c r="B115" s="110" t="s">
        <v>136</v>
      </c>
      <c r="C115" s="92">
        <v>349.51</v>
      </c>
      <c r="N115" s="92" t="s">
        <v>139</v>
      </c>
      <c r="O115" s="92">
        <v>211.03</v>
      </c>
    </row>
    <row r="116" spans="2:15" hidden="1" x14ac:dyDescent="0.25">
      <c r="B116" s="110" t="s">
        <v>92</v>
      </c>
      <c r="C116" s="92">
        <v>348.07</v>
      </c>
      <c r="N116" s="92" t="s">
        <v>140</v>
      </c>
      <c r="O116" s="92">
        <v>210.5</v>
      </c>
    </row>
    <row r="117" spans="2:15" hidden="1" x14ac:dyDescent="0.25">
      <c r="B117" s="110" t="s">
        <v>139</v>
      </c>
      <c r="C117" s="92">
        <v>285.85000000000002</v>
      </c>
      <c r="N117" s="92" t="s">
        <v>135</v>
      </c>
      <c r="O117" s="92">
        <v>206.51</v>
      </c>
    </row>
    <row r="118" spans="2:15" hidden="1" x14ac:dyDescent="0.25">
      <c r="B118" s="110" t="s">
        <v>140</v>
      </c>
      <c r="C118" s="92">
        <v>282.79000000000002</v>
      </c>
      <c r="N118" s="92" t="s">
        <v>92</v>
      </c>
      <c r="O118" s="92">
        <v>204.83</v>
      </c>
    </row>
    <row r="119" spans="2:15" hidden="1" x14ac:dyDescent="0.25">
      <c r="B119" s="110" t="s">
        <v>95</v>
      </c>
      <c r="C119" s="92">
        <v>276.86</v>
      </c>
      <c r="N119" s="92" t="s">
        <v>123</v>
      </c>
      <c r="O119" s="92">
        <v>204.78</v>
      </c>
    </row>
    <row r="120" spans="2:15" hidden="1" x14ac:dyDescent="0.25">
      <c r="B120" s="110" t="s">
        <v>27</v>
      </c>
      <c r="C120" s="92">
        <v>270.41000000000003</v>
      </c>
      <c r="N120" s="92" t="s">
        <v>134</v>
      </c>
      <c r="O120" s="92">
        <v>178.47</v>
      </c>
    </row>
    <row r="121" spans="2:15" hidden="1" x14ac:dyDescent="0.25">
      <c r="B121" s="110" t="s">
        <v>49</v>
      </c>
      <c r="C121" s="92">
        <v>226.91</v>
      </c>
      <c r="N121" s="92" t="s">
        <v>45</v>
      </c>
      <c r="O121" s="92">
        <v>173.4</v>
      </c>
    </row>
    <row r="122" spans="2:15" hidden="1" x14ac:dyDescent="0.25">
      <c r="B122" s="110" t="s">
        <v>128</v>
      </c>
      <c r="C122" s="92">
        <v>226.13</v>
      </c>
      <c r="N122" s="92" t="s">
        <v>44</v>
      </c>
      <c r="O122" s="92">
        <v>170.04</v>
      </c>
    </row>
    <row r="123" spans="2:15" hidden="1" x14ac:dyDescent="0.25">
      <c r="B123" s="110" t="s">
        <v>85</v>
      </c>
      <c r="C123" s="92">
        <v>208.94</v>
      </c>
      <c r="N123" s="92" t="s">
        <v>105</v>
      </c>
      <c r="O123" s="92">
        <v>168.77</v>
      </c>
    </row>
    <row r="124" spans="2:15" hidden="1" x14ac:dyDescent="0.25">
      <c r="B124" s="110" t="s">
        <v>61</v>
      </c>
      <c r="C124" s="92">
        <v>205.69</v>
      </c>
      <c r="N124" s="92" t="s">
        <v>126</v>
      </c>
      <c r="O124" s="92">
        <v>163.77000000000001</v>
      </c>
    </row>
    <row r="125" spans="2:15" hidden="1" x14ac:dyDescent="0.25">
      <c r="B125" s="110" t="s">
        <v>162</v>
      </c>
      <c r="C125" s="92">
        <v>193.69</v>
      </c>
      <c r="N125" s="92" t="s">
        <v>38</v>
      </c>
      <c r="O125" s="92">
        <v>153.41</v>
      </c>
    </row>
    <row r="126" spans="2:15" hidden="1" x14ac:dyDescent="0.25">
      <c r="B126" s="110" t="s">
        <v>18</v>
      </c>
      <c r="C126" s="92">
        <v>166.69</v>
      </c>
      <c r="N126" s="92" t="s">
        <v>94</v>
      </c>
      <c r="O126" s="131">
        <v>136.97999999999999</v>
      </c>
    </row>
    <row r="127" spans="2:15" hidden="1" x14ac:dyDescent="0.25">
      <c r="B127" s="110" t="s">
        <v>134</v>
      </c>
      <c r="C127" s="92">
        <v>143.87</v>
      </c>
      <c r="N127" s="92" t="s">
        <v>55</v>
      </c>
      <c r="O127" s="92">
        <v>135.94</v>
      </c>
    </row>
    <row r="128" spans="2:15" hidden="1" x14ac:dyDescent="0.25">
      <c r="B128" s="110" t="s">
        <v>126</v>
      </c>
      <c r="C128" s="92">
        <v>140.22999999999999</v>
      </c>
      <c r="N128" s="92" t="s">
        <v>118</v>
      </c>
      <c r="O128" s="92">
        <v>135.19999999999999</v>
      </c>
    </row>
    <row r="129" spans="2:15" hidden="1" x14ac:dyDescent="0.25">
      <c r="B129" s="110" t="s">
        <v>45</v>
      </c>
      <c r="C129" s="92">
        <v>138.58000000000001</v>
      </c>
      <c r="N129" s="92" t="s">
        <v>84</v>
      </c>
      <c r="O129" s="92">
        <v>133.56</v>
      </c>
    </row>
    <row r="130" spans="2:15" hidden="1" x14ac:dyDescent="0.25">
      <c r="B130" s="110" t="s">
        <v>38</v>
      </c>
      <c r="C130" s="92">
        <v>138.04</v>
      </c>
      <c r="N130" s="92" t="s">
        <v>128</v>
      </c>
      <c r="O130" s="92">
        <v>132.03</v>
      </c>
    </row>
    <row r="131" spans="2:15" hidden="1" x14ac:dyDescent="0.25">
      <c r="B131" s="110" t="s">
        <v>78</v>
      </c>
      <c r="C131" s="92">
        <v>137.88999999999999</v>
      </c>
      <c r="N131" s="92" t="s">
        <v>106</v>
      </c>
      <c r="O131" s="92">
        <v>126.41</v>
      </c>
    </row>
    <row r="132" spans="2:15" hidden="1" x14ac:dyDescent="0.25">
      <c r="B132" s="110" t="s">
        <v>105</v>
      </c>
      <c r="C132" s="92">
        <v>136.16</v>
      </c>
      <c r="N132" s="92" t="s">
        <v>85</v>
      </c>
      <c r="O132" s="92">
        <v>121.73</v>
      </c>
    </row>
    <row r="133" spans="2:15" hidden="1" x14ac:dyDescent="0.25">
      <c r="B133" s="110" t="s">
        <v>168</v>
      </c>
      <c r="C133" s="92">
        <v>135.94</v>
      </c>
      <c r="N133" s="92" t="s">
        <v>89</v>
      </c>
      <c r="O133" s="92">
        <v>110.18</v>
      </c>
    </row>
    <row r="134" spans="2:15" hidden="1" x14ac:dyDescent="0.25">
      <c r="B134" s="110" t="s">
        <v>143</v>
      </c>
      <c r="C134" s="92">
        <v>135.04</v>
      </c>
      <c r="N134" s="92" t="s">
        <v>95</v>
      </c>
      <c r="O134" s="92">
        <v>106.07</v>
      </c>
    </row>
    <row r="135" spans="2:15" hidden="1" x14ac:dyDescent="0.25">
      <c r="B135" s="110" t="s">
        <v>73</v>
      </c>
      <c r="C135" s="92">
        <v>129.43</v>
      </c>
      <c r="N135" s="92" t="s">
        <v>77</v>
      </c>
      <c r="O135" s="92">
        <v>104.93</v>
      </c>
    </row>
    <row r="136" spans="2:15" hidden="1" x14ac:dyDescent="0.25">
      <c r="B136" s="110" t="s">
        <v>138</v>
      </c>
      <c r="C136" s="92">
        <v>127.3</v>
      </c>
      <c r="N136" s="92" t="s">
        <v>65</v>
      </c>
      <c r="O136" s="92">
        <v>102.7</v>
      </c>
    </row>
    <row r="137" spans="2:15" hidden="1" x14ac:dyDescent="0.25">
      <c r="B137" s="110" t="s">
        <v>93</v>
      </c>
      <c r="C137" s="92">
        <v>118.07</v>
      </c>
      <c r="N137" s="92" t="s">
        <v>93</v>
      </c>
      <c r="O137" s="92">
        <v>99.87</v>
      </c>
    </row>
    <row r="138" spans="2:15" hidden="1" x14ac:dyDescent="0.25">
      <c r="B138" s="110" t="s">
        <v>164</v>
      </c>
      <c r="C138" s="92">
        <v>115.89</v>
      </c>
      <c r="N138" s="92" t="s">
        <v>143</v>
      </c>
      <c r="O138" s="92">
        <v>92.49</v>
      </c>
    </row>
    <row r="139" spans="2:15" hidden="1" x14ac:dyDescent="0.25">
      <c r="B139" s="110" t="s">
        <v>89</v>
      </c>
      <c r="C139" s="92">
        <v>114.52</v>
      </c>
      <c r="N139" s="92" t="s">
        <v>17</v>
      </c>
      <c r="O139" s="92">
        <v>91.46</v>
      </c>
    </row>
    <row r="140" spans="2:15" hidden="1" x14ac:dyDescent="0.25">
      <c r="B140" s="110" t="s">
        <v>46</v>
      </c>
      <c r="C140" s="92">
        <v>107.5</v>
      </c>
      <c r="N140" s="92" t="s">
        <v>152</v>
      </c>
      <c r="O140" s="92">
        <v>89.02</v>
      </c>
    </row>
    <row r="141" spans="2:15" hidden="1" x14ac:dyDescent="0.25">
      <c r="B141" s="110" t="s">
        <v>109</v>
      </c>
      <c r="C141" s="92">
        <v>106.12</v>
      </c>
      <c r="N141" s="92" t="s">
        <v>157</v>
      </c>
      <c r="O141" s="92">
        <v>88.79</v>
      </c>
    </row>
    <row r="142" spans="2:15" hidden="1" x14ac:dyDescent="0.25">
      <c r="B142" s="110" t="s">
        <v>172</v>
      </c>
      <c r="C142" s="92">
        <v>103.51</v>
      </c>
      <c r="N142" s="92" t="s">
        <v>156</v>
      </c>
      <c r="O142" s="92">
        <v>86.15</v>
      </c>
    </row>
    <row r="143" spans="2:15" hidden="1" x14ac:dyDescent="0.25">
      <c r="B143" s="110" t="s">
        <v>133</v>
      </c>
      <c r="C143" s="92">
        <v>101.02</v>
      </c>
      <c r="N143" s="92" t="s">
        <v>125</v>
      </c>
      <c r="O143" s="92">
        <v>82.81</v>
      </c>
    </row>
    <row r="144" spans="2:15" hidden="1" x14ac:dyDescent="0.25">
      <c r="B144" s="110" t="s">
        <v>154</v>
      </c>
      <c r="C144" s="92">
        <v>99.87</v>
      </c>
      <c r="N144" s="92" t="s">
        <v>168</v>
      </c>
      <c r="O144" s="92">
        <v>77.67</v>
      </c>
    </row>
    <row r="145" spans="2:15" hidden="1" x14ac:dyDescent="0.25">
      <c r="B145" s="110" t="s">
        <v>58</v>
      </c>
      <c r="C145" s="92">
        <v>98.54</v>
      </c>
      <c r="N145" s="92" t="s">
        <v>41</v>
      </c>
      <c r="O145" s="92">
        <v>75.02</v>
      </c>
    </row>
    <row r="146" spans="2:15" hidden="1" x14ac:dyDescent="0.25">
      <c r="B146" s="110" t="s">
        <v>35</v>
      </c>
      <c r="C146" s="92">
        <v>91.6</v>
      </c>
      <c r="N146" s="92" t="s">
        <v>155</v>
      </c>
      <c r="O146" s="92">
        <v>71.569999999999993</v>
      </c>
    </row>
    <row r="147" spans="2:15" hidden="1" x14ac:dyDescent="0.25">
      <c r="B147" s="110" t="s">
        <v>41</v>
      </c>
      <c r="C147" s="92">
        <v>91.03</v>
      </c>
      <c r="N147" s="92" t="s">
        <v>67</v>
      </c>
      <c r="O147" s="92">
        <v>69.33</v>
      </c>
    </row>
    <row r="148" spans="2:15" hidden="1" x14ac:dyDescent="0.25">
      <c r="B148" s="110" t="s">
        <v>65</v>
      </c>
      <c r="C148" s="92">
        <v>87.4</v>
      </c>
      <c r="N148" s="92" t="s">
        <v>33</v>
      </c>
      <c r="O148" s="92">
        <v>65.56</v>
      </c>
    </row>
    <row r="149" spans="2:15" hidden="1" x14ac:dyDescent="0.25">
      <c r="B149" s="110" t="s">
        <v>156</v>
      </c>
      <c r="C149" s="92">
        <v>81.599999999999994</v>
      </c>
      <c r="N149" s="92" t="s">
        <v>162</v>
      </c>
      <c r="O149" s="92">
        <v>61.33</v>
      </c>
    </row>
    <row r="150" spans="2:15" hidden="1" x14ac:dyDescent="0.25">
      <c r="B150" s="110" t="s">
        <v>79</v>
      </c>
      <c r="C150" s="92">
        <v>78.25</v>
      </c>
      <c r="N150" s="92" t="s">
        <v>141</v>
      </c>
      <c r="O150" s="92">
        <v>59.5</v>
      </c>
    </row>
    <row r="151" spans="2:15" hidden="1" x14ac:dyDescent="0.25">
      <c r="B151" s="110" t="s">
        <v>37</v>
      </c>
      <c r="C151" s="92">
        <v>75.97</v>
      </c>
      <c r="N151" s="92" t="s">
        <v>35</v>
      </c>
      <c r="O151" s="92">
        <v>56.85</v>
      </c>
    </row>
    <row r="152" spans="2:15" hidden="1" x14ac:dyDescent="0.25">
      <c r="B152" s="110" t="s">
        <v>76</v>
      </c>
      <c r="C152" s="92">
        <v>74.540000000000006</v>
      </c>
      <c r="N152" s="92" t="s">
        <v>42</v>
      </c>
      <c r="O152" s="92">
        <v>56.46</v>
      </c>
    </row>
    <row r="153" spans="2:15" hidden="1" x14ac:dyDescent="0.25">
      <c r="B153" s="110" t="s">
        <v>157</v>
      </c>
      <c r="C153" s="92">
        <v>74.22</v>
      </c>
      <c r="N153" s="92" t="s">
        <v>109</v>
      </c>
      <c r="O153" s="92">
        <v>53</v>
      </c>
    </row>
    <row r="154" spans="2:15" hidden="1" x14ac:dyDescent="0.25">
      <c r="B154" s="110" t="s">
        <v>142</v>
      </c>
      <c r="C154" s="92">
        <v>73.55</v>
      </c>
      <c r="N154" s="92" t="s">
        <v>37</v>
      </c>
      <c r="O154" s="92">
        <v>50.21</v>
      </c>
    </row>
    <row r="155" spans="2:15" hidden="1" x14ac:dyDescent="0.25">
      <c r="B155" s="110" t="s">
        <v>101</v>
      </c>
      <c r="C155" s="92">
        <v>68.34</v>
      </c>
      <c r="N155" s="92" t="s">
        <v>146</v>
      </c>
      <c r="O155" s="92">
        <v>48.81</v>
      </c>
    </row>
    <row r="156" spans="2:15" hidden="1" x14ac:dyDescent="0.25">
      <c r="B156" s="110" t="s">
        <v>155</v>
      </c>
      <c r="C156" s="92">
        <v>64</v>
      </c>
      <c r="N156" s="92" t="s">
        <v>101</v>
      </c>
      <c r="O156" s="92">
        <v>48.67</v>
      </c>
    </row>
    <row r="157" spans="2:15" hidden="1" x14ac:dyDescent="0.25">
      <c r="B157" s="110" t="s">
        <v>44</v>
      </c>
      <c r="C157" s="92">
        <v>60.68</v>
      </c>
      <c r="N157" s="92" t="s">
        <v>108</v>
      </c>
      <c r="O157" s="92">
        <v>46.3</v>
      </c>
    </row>
    <row r="158" spans="2:15" hidden="1" x14ac:dyDescent="0.25">
      <c r="B158" s="110" t="s">
        <v>146</v>
      </c>
      <c r="C158" s="92">
        <v>52.34</v>
      </c>
      <c r="N158" s="92" t="s">
        <v>73</v>
      </c>
      <c r="O158" s="92">
        <v>44.32</v>
      </c>
    </row>
    <row r="159" spans="2:15" hidden="1" x14ac:dyDescent="0.25">
      <c r="B159" s="110" t="s">
        <v>141</v>
      </c>
      <c r="C159" s="92">
        <v>51.16</v>
      </c>
      <c r="N159" s="92" t="s">
        <v>39</v>
      </c>
      <c r="O159" s="92">
        <v>43.29</v>
      </c>
    </row>
    <row r="160" spans="2:15" hidden="1" x14ac:dyDescent="0.25">
      <c r="B160" s="110" t="s">
        <v>108</v>
      </c>
      <c r="C160" s="92">
        <v>47.36</v>
      </c>
      <c r="N160" s="92" t="s">
        <v>107</v>
      </c>
      <c r="O160" s="92">
        <v>42.99</v>
      </c>
    </row>
    <row r="161" spans="2:15" hidden="1" x14ac:dyDescent="0.25">
      <c r="B161" s="110" t="s">
        <v>39</v>
      </c>
      <c r="C161" s="92">
        <v>44.76</v>
      </c>
      <c r="N161" s="92" t="s">
        <v>96</v>
      </c>
      <c r="O161" s="92">
        <v>42.9</v>
      </c>
    </row>
    <row r="162" spans="2:15" hidden="1" x14ac:dyDescent="0.25">
      <c r="B162" s="110" t="s">
        <v>119</v>
      </c>
      <c r="C162" s="92">
        <v>43.54</v>
      </c>
      <c r="N162" s="92" t="s">
        <v>163</v>
      </c>
      <c r="O162" s="92">
        <v>41.38</v>
      </c>
    </row>
    <row r="163" spans="2:15" hidden="1" x14ac:dyDescent="0.25">
      <c r="B163" s="110" t="s">
        <v>106</v>
      </c>
      <c r="C163" s="92">
        <v>38.46</v>
      </c>
      <c r="N163" s="92" t="s">
        <v>142</v>
      </c>
      <c r="O163" s="92">
        <v>40.69</v>
      </c>
    </row>
    <row r="164" spans="2:15" hidden="1" x14ac:dyDescent="0.25">
      <c r="B164" s="110" t="s">
        <v>72</v>
      </c>
      <c r="C164" s="92">
        <v>32.24</v>
      </c>
      <c r="N164" s="92" t="s">
        <v>69</v>
      </c>
      <c r="O164" s="92">
        <v>40.659999999999997</v>
      </c>
    </row>
    <row r="165" spans="2:15" hidden="1" x14ac:dyDescent="0.25">
      <c r="B165" s="110" t="s">
        <v>96</v>
      </c>
      <c r="C165" s="92">
        <v>30.54</v>
      </c>
      <c r="N165" s="92" t="s">
        <v>72</v>
      </c>
      <c r="O165" s="92">
        <v>39.89</v>
      </c>
    </row>
    <row r="166" spans="2:15" hidden="1" x14ac:dyDescent="0.25">
      <c r="B166" s="110" t="s">
        <v>132</v>
      </c>
      <c r="C166" s="92">
        <v>29.96</v>
      </c>
      <c r="N166" s="92" t="s">
        <v>48</v>
      </c>
      <c r="O166" s="92">
        <v>39.479999999999997</v>
      </c>
    </row>
    <row r="167" spans="2:15" hidden="1" x14ac:dyDescent="0.25">
      <c r="B167" s="110" t="s">
        <v>102</v>
      </c>
      <c r="C167" s="92">
        <v>28.22</v>
      </c>
      <c r="N167" s="92" t="s">
        <v>154</v>
      </c>
      <c r="O167" s="92">
        <v>39.119999999999997</v>
      </c>
    </row>
    <row r="168" spans="2:15" hidden="1" x14ac:dyDescent="0.25">
      <c r="B168" s="110" t="s">
        <v>82</v>
      </c>
      <c r="C168" s="92">
        <v>27.83</v>
      </c>
      <c r="N168" s="92" t="s">
        <v>58</v>
      </c>
      <c r="O168" s="92">
        <v>36.700000000000003</v>
      </c>
    </row>
    <row r="169" spans="2:15" hidden="1" x14ac:dyDescent="0.25">
      <c r="B169" s="110" t="s">
        <v>112</v>
      </c>
      <c r="C169" s="92">
        <v>26.37</v>
      </c>
      <c r="N169" s="92" t="s">
        <v>40</v>
      </c>
      <c r="O169" s="92">
        <v>36.61</v>
      </c>
    </row>
    <row r="170" spans="2:15" hidden="1" x14ac:dyDescent="0.25">
      <c r="B170" s="110" t="s">
        <v>127</v>
      </c>
      <c r="C170" s="92">
        <v>24.56</v>
      </c>
      <c r="N170" s="92" t="s">
        <v>53</v>
      </c>
      <c r="O170" s="92">
        <v>36.4</v>
      </c>
    </row>
    <row r="171" spans="2:15" hidden="1" x14ac:dyDescent="0.25">
      <c r="B171" s="110" t="s">
        <v>43</v>
      </c>
      <c r="C171" s="92">
        <v>23.2</v>
      </c>
      <c r="N171" s="92" t="s">
        <v>46</v>
      </c>
      <c r="O171" s="92">
        <v>35.18</v>
      </c>
    </row>
    <row r="172" spans="2:15" hidden="1" x14ac:dyDescent="0.25">
      <c r="B172" s="110" t="s">
        <v>152</v>
      </c>
      <c r="C172" s="92">
        <v>22.57</v>
      </c>
      <c r="N172" s="92" t="s">
        <v>102</v>
      </c>
      <c r="O172" s="92">
        <v>33.770000000000003</v>
      </c>
    </row>
    <row r="173" spans="2:15" hidden="1" x14ac:dyDescent="0.25">
      <c r="B173" s="110" t="s">
        <v>48</v>
      </c>
      <c r="C173" s="92">
        <v>21.89</v>
      </c>
      <c r="N173" s="92" t="s">
        <v>132</v>
      </c>
      <c r="O173" s="92">
        <v>31.95</v>
      </c>
    </row>
    <row r="174" spans="2:15" hidden="1" x14ac:dyDescent="0.25">
      <c r="B174" s="110" t="s">
        <v>42</v>
      </c>
      <c r="C174" s="92">
        <v>20.87</v>
      </c>
      <c r="N174" s="92" t="s">
        <v>18</v>
      </c>
      <c r="O174" s="92">
        <v>30.62</v>
      </c>
    </row>
    <row r="175" spans="2:15" hidden="1" x14ac:dyDescent="0.25">
      <c r="B175" s="110" t="s">
        <v>40</v>
      </c>
      <c r="C175" s="92">
        <v>20.079999999999998</v>
      </c>
      <c r="N175" s="92" t="s">
        <v>127</v>
      </c>
      <c r="O175" s="92">
        <v>30.19</v>
      </c>
    </row>
    <row r="176" spans="2:15" hidden="1" x14ac:dyDescent="0.25">
      <c r="B176" s="110" t="s">
        <v>33</v>
      </c>
      <c r="C176" s="92">
        <v>19.18</v>
      </c>
      <c r="N176" s="92" t="s">
        <v>79</v>
      </c>
      <c r="O176" s="92">
        <v>29.4</v>
      </c>
    </row>
    <row r="177" spans="2:15" hidden="1" x14ac:dyDescent="0.25">
      <c r="B177" s="110" t="s">
        <v>53</v>
      </c>
      <c r="C177" s="92">
        <v>17.16</v>
      </c>
      <c r="N177" s="92" t="s">
        <v>110</v>
      </c>
      <c r="O177" s="92">
        <v>28.58</v>
      </c>
    </row>
    <row r="178" spans="2:15" hidden="1" x14ac:dyDescent="0.25">
      <c r="B178" s="110" t="s">
        <v>86</v>
      </c>
      <c r="C178" s="92">
        <v>16.07</v>
      </c>
      <c r="N178" s="92" t="s">
        <v>86</v>
      </c>
      <c r="O178" s="92">
        <v>28.01</v>
      </c>
    </row>
    <row r="179" spans="2:15" hidden="1" x14ac:dyDescent="0.25">
      <c r="B179" s="110" t="s">
        <v>69</v>
      </c>
      <c r="C179" s="92">
        <v>15.64</v>
      </c>
      <c r="N179" s="92" t="s">
        <v>34</v>
      </c>
      <c r="O179" s="92">
        <v>27.07</v>
      </c>
    </row>
    <row r="180" spans="2:15" hidden="1" x14ac:dyDescent="0.25">
      <c r="B180" s="110" t="s">
        <v>110</v>
      </c>
      <c r="C180" s="92">
        <v>15.62</v>
      </c>
      <c r="N180" s="92" t="s">
        <v>43</v>
      </c>
      <c r="O180" s="92">
        <v>26.54</v>
      </c>
    </row>
    <row r="181" spans="2:15" hidden="1" x14ac:dyDescent="0.25">
      <c r="B181" s="110" t="s">
        <v>163</v>
      </c>
      <c r="C181" s="92">
        <v>14.92</v>
      </c>
      <c r="N181" s="92" t="s">
        <v>82</v>
      </c>
      <c r="O181" s="92">
        <v>26.19</v>
      </c>
    </row>
    <row r="182" spans="2:15" hidden="1" x14ac:dyDescent="0.25">
      <c r="B182" s="110" t="s">
        <v>107</v>
      </c>
      <c r="C182" s="92">
        <v>13.35</v>
      </c>
      <c r="N182" s="92" t="s">
        <v>160</v>
      </c>
      <c r="O182" s="92">
        <v>24.06</v>
      </c>
    </row>
    <row r="183" spans="2:15" hidden="1" x14ac:dyDescent="0.25">
      <c r="B183" s="110" t="s">
        <v>66</v>
      </c>
      <c r="C183" s="92">
        <v>12.42</v>
      </c>
      <c r="N183" s="92" t="s">
        <v>112</v>
      </c>
      <c r="O183" s="92">
        <v>18.07</v>
      </c>
    </row>
    <row r="184" spans="2:15" hidden="1" x14ac:dyDescent="0.25">
      <c r="B184" s="110" t="s">
        <v>34</v>
      </c>
      <c r="C184" s="92">
        <v>11.95</v>
      </c>
      <c r="N184" s="92" t="s">
        <v>148</v>
      </c>
      <c r="O184" s="92">
        <v>17.79</v>
      </c>
    </row>
    <row r="185" spans="2:15" hidden="1" x14ac:dyDescent="0.25">
      <c r="B185" s="110" t="s">
        <v>148</v>
      </c>
      <c r="C185" s="92">
        <v>11.1</v>
      </c>
      <c r="N185" s="92" t="s">
        <v>149</v>
      </c>
      <c r="O185" s="92">
        <v>17.68</v>
      </c>
    </row>
    <row r="186" spans="2:15" hidden="1" x14ac:dyDescent="0.25">
      <c r="B186" s="110" t="s">
        <v>67</v>
      </c>
      <c r="C186" s="92">
        <v>9.09</v>
      </c>
      <c r="N186" s="92" t="s">
        <v>81</v>
      </c>
      <c r="O186" s="92">
        <v>17.34</v>
      </c>
    </row>
    <row r="187" spans="2:15" hidden="1" x14ac:dyDescent="0.25">
      <c r="B187" s="110" t="s">
        <v>131</v>
      </c>
      <c r="C187" s="92">
        <v>8.56</v>
      </c>
      <c r="N187" s="92" t="s">
        <v>169</v>
      </c>
      <c r="O187" s="92">
        <v>14.65</v>
      </c>
    </row>
    <row r="188" spans="2:15" hidden="1" x14ac:dyDescent="0.25">
      <c r="B188" s="110" t="s">
        <v>149</v>
      </c>
      <c r="C188" s="92">
        <v>6.52</v>
      </c>
      <c r="N188" s="92" t="s">
        <v>66</v>
      </c>
      <c r="O188" s="92">
        <v>14.26</v>
      </c>
    </row>
    <row r="189" spans="2:15" hidden="1" x14ac:dyDescent="0.25">
      <c r="B189" s="110" t="s">
        <v>81</v>
      </c>
      <c r="C189" s="92">
        <v>6.12</v>
      </c>
      <c r="N189" s="92" t="s">
        <v>119</v>
      </c>
      <c r="O189" s="92">
        <v>13.92</v>
      </c>
    </row>
    <row r="190" spans="2:15" hidden="1" x14ac:dyDescent="0.25">
      <c r="B190" s="110" t="s">
        <v>70</v>
      </c>
      <c r="C190" s="92">
        <v>5.14</v>
      </c>
      <c r="N190" s="92" t="s">
        <v>131</v>
      </c>
      <c r="O190" s="92">
        <v>11.19</v>
      </c>
    </row>
    <row r="191" spans="2:15" hidden="1" x14ac:dyDescent="0.25">
      <c r="B191" s="110" t="s">
        <v>150</v>
      </c>
      <c r="C191" s="92">
        <v>5.0199999999999996</v>
      </c>
      <c r="N191" s="92" t="s">
        <v>78</v>
      </c>
      <c r="O191" s="92">
        <v>9.61</v>
      </c>
    </row>
    <row r="192" spans="2:15" hidden="1" x14ac:dyDescent="0.25">
      <c r="B192" s="110" t="s">
        <v>113</v>
      </c>
      <c r="C192" s="92">
        <v>3.16</v>
      </c>
      <c r="N192" s="92" t="s">
        <v>121</v>
      </c>
      <c r="O192" s="92">
        <v>7.66</v>
      </c>
    </row>
    <row r="193" spans="2:15" hidden="1" x14ac:dyDescent="0.25">
      <c r="B193" s="110" t="s">
        <v>97</v>
      </c>
      <c r="C193" s="92">
        <v>2.73</v>
      </c>
      <c r="N193" s="92" t="s">
        <v>70</v>
      </c>
      <c r="O193" s="92">
        <v>6.15</v>
      </c>
    </row>
    <row r="194" spans="2:15" hidden="1" x14ac:dyDescent="0.25">
      <c r="B194" s="110" t="s">
        <v>50</v>
      </c>
      <c r="C194" s="92">
        <v>2.5099999999999998</v>
      </c>
      <c r="N194" s="92" t="s">
        <v>150</v>
      </c>
      <c r="O194" s="92">
        <v>5.54</v>
      </c>
    </row>
    <row r="195" spans="2:15" hidden="1" x14ac:dyDescent="0.25">
      <c r="B195" s="110" t="s">
        <v>122</v>
      </c>
      <c r="C195" s="92">
        <v>1.82</v>
      </c>
      <c r="N195" s="92" t="s">
        <v>113</v>
      </c>
      <c r="O195" s="92">
        <v>4.82</v>
      </c>
    </row>
    <row r="196" spans="2:15" hidden="1" x14ac:dyDescent="0.25">
      <c r="B196" s="110" t="s">
        <v>117</v>
      </c>
      <c r="C196" s="92">
        <v>1.53</v>
      </c>
      <c r="N196" s="92" t="s">
        <v>50</v>
      </c>
      <c r="O196" s="92">
        <v>4.3600000000000003</v>
      </c>
    </row>
    <row r="197" spans="2:15" hidden="1" x14ac:dyDescent="0.25">
      <c r="B197" s="110" t="s">
        <v>68</v>
      </c>
      <c r="C197" s="92">
        <v>1.39</v>
      </c>
      <c r="N197" s="92" t="s">
        <v>122</v>
      </c>
      <c r="O197" s="92">
        <v>4.32</v>
      </c>
    </row>
    <row r="198" spans="2:15" hidden="1" x14ac:dyDescent="0.25">
      <c r="B198" s="110" t="s">
        <v>115</v>
      </c>
      <c r="C198" s="92">
        <v>0.6895</v>
      </c>
      <c r="N198" s="92" t="s">
        <v>97</v>
      </c>
      <c r="O198" s="92">
        <v>3.84</v>
      </c>
    </row>
    <row r="199" spans="2:15" hidden="1" x14ac:dyDescent="0.25">
      <c r="B199" s="110" t="s">
        <v>121</v>
      </c>
      <c r="C199" s="92">
        <v>0.58860000000000001</v>
      </c>
      <c r="N199" s="92" t="s">
        <v>117</v>
      </c>
      <c r="O199" s="92">
        <v>3.59</v>
      </c>
    </row>
    <row r="200" spans="2:15" hidden="1" x14ac:dyDescent="0.25">
      <c r="B200" s="110" t="s">
        <v>159</v>
      </c>
      <c r="C200" s="92">
        <v>0.39389999999999997</v>
      </c>
      <c r="N200" s="92" t="s">
        <v>68</v>
      </c>
      <c r="O200" s="92">
        <v>1.51</v>
      </c>
    </row>
    <row r="201" spans="2:15" hidden="1" x14ac:dyDescent="0.25">
      <c r="B201" s="110" t="s">
        <v>160</v>
      </c>
      <c r="C201" s="92">
        <v>9.6299999999999997E-2</v>
      </c>
      <c r="N201" s="92" t="s">
        <v>159</v>
      </c>
      <c r="O201" s="92">
        <v>0.64980000000000004</v>
      </c>
    </row>
    <row r="202" spans="2:15" hidden="1" x14ac:dyDescent="0.25">
      <c r="B202" s="110" t="s">
        <v>52</v>
      </c>
      <c r="C202" s="92">
        <v>9.3399999999999997E-2</v>
      </c>
      <c r="N202" s="92" t="s">
        <v>52</v>
      </c>
      <c r="O202" s="92">
        <v>0.63109999999999999</v>
      </c>
    </row>
    <row r="203" spans="2:15" hidden="1" x14ac:dyDescent="0.25">
      <c r="B203" s="110"/>
      <c r="N203" s="92" t="s">
        <v>115</v>
      </c>
      <c r="O203" s="92">
        <v>0.1767</v>
      </c>
    </row>
    <row r="204" spans="2:15" x14ac:dyDescent="0.25">
      <c r="B204" s="110"/>
    </row>
  </sheetData>
  <sheetProtection algorithmName="SHA-512" hashValue="NbQzC6bp1t0NzlMVHE+b3jD9FJUYfPbGyQ2yZ+PpzYd09+9uVFbN/M4f07BmaN0JwwbVSitCLII6/gGsjF3xfw==" saltValue="So5bgR1AOOGA1d7qoH6xog==" spinCount="100000" sheet="1" scenarios="1"/>
  <mergeCells count="2">
    <mergeCell ref="A1:X1"/>
    <mergeCell ref="Y1:AA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50"/>
  <sheetViews>
    <sheetView showGridLines="0" showRowColHeaders="0" zoomScale="80" zoomScaleNormal="80" workbookViewId="0">
      <selection sqref="A1:F1"/>
    </sheetView>
  </sheetViews>
  <sheetFormatPr defaultRowHeight="15.75" x14ac:dyDescent="0.25"/>
  <cols>
    <col min="1" max="3" width="9" style="92"/>
    <col min="4" max="4" width="11.375" style="92" bestFit="1" customWidth="1"/>
    <col min="5" max="16384" width="9" style="92"/>
  </cols>
  <sheetData>
    <row r="1" spans="1:18" ht="15.75" customHeight="1" x14ac:dyDescent="0.3">
      <c r="A1" s="100"/>
      <c r="M1" s="202" t="s">
        <v>329</v>
      </c>
      <c r="N1" s="202"/>
      <c r="O1" s="202"/>
      <c r="P1" s="202"/>
      <c r="Q1" s="99"/>
      <c r="R1" s="99"/>
    </row>
    <row r="2" spans="1:18" ht="15.75" customHeight="1" x14ac:dyDescent="0.25">
      <c r="M2" s="202"/>
      <c r="N2" s="202"/>
      <c r="O2" s="202"/>
      <c r="P2" s="202"/>
      <c r="Q2" s="99"/>
      <c r="R2" s="99"/>
    </row>
    <row r="3" spans="1:18" ht="15.75" customHeight="1" x14ac:dyDescent="0.25">
      <c r="E3" s="97"/>
      <c r="M3" s="202"/>
      <c r="N3" s="202"/>
      <c r="O3" s="202"/>
      <c r="P3" s="202"/>
      <c r="Q3" s="99"/>
      <c r="R3" s="99"/>
    </row>
    <row r="4" spans="1:18" ht="15.75" customHeight="1" x14ac:dyDescent="0.25">
      <c r="M4" s="202"/>
      <c r="N4" s="202"/>
      <c r="O4" s="202"/>
      <c r="P4" s="202"/>
      <c r="Q4" s="99"/>
      <c r="R4" s="99"/>
    </row>
    <row r="5" spans="1:18" ht="15.75" customHeight="1" x14ac:dyDescent="0.25">
      <c r="M5" s="202"/>
      <c r="N5" s="202"/>
      <c r="O5" s="202"/>
      <c r="P5" s="202"/>
      <c r="Q5" s="99"/>
      <c r="R5" s="99"/>
    </row>
    <row r="6" spans="1:18" ht="15.75" customHeight="1" x14ac:dyDescent="0.25">
      <c r="M6" s="202"/>
      <c r="N6" s="202"/>
      <c r="O6" s="202"/>
      <c r="P6" s="202"/>
      <c r="Q6" s="99"/>
      <c r="R6" s="99"/>
    </row>
    <row r="7" spans="1:18" ht="15.75" customHeight="1" x14ac:dyDescent="0.25">
      <c r="M7" s="202"/>
      <c r="N7" s="202"/>
      <c r="O7" s="202"/>
      <c r="P7" s="202"/>
      <c r="Q7" s="99"/>
      <c r="R7" s="99"/>
    </row>
    <row r="8" spans="1:18" ht="15.75" customHeight="1" x14ac:dyDescent="0.25">
      <c r="M8" s="202"/>
      <c r="N8" s="202"/>
      <c r="O8" s="202"/>
      <c r="P8" s="202"/>
      <c r="Q8" s="99"/>
      <c r="R8" s="99"/>
    </row>
    <row r="9" spans="1:18" ht="15.75" customHeight="1" x14ac:dyDescent="0.25">
      <c r="M9" s="202"/>
      <c r="N9" s="202"/>
      <c r="O9" s="202"/>
      <c r="P9" s="202"/>
      <c r="Q9" s="99"/>
      <c r="R9" s="99"/>
    </row>
    <row r="10" spans="1:18" ht="15.75" customHeight="1" x14ac:dyDescent="0.25">
      <c r="M10" s="202"/>
      <c r="N10" s="202"/>
      <c r="O10" s="202"/>
      <c r="P10" s="202"/>
      <c r="Q10" s="99"/>
      <c r="R10" s="99"/>
    </row>
    <row r="11" spans="1:18" ht="15.75" customHeight="1" x14ac:dyDescent="0.25">
      <c r="M11" s="202"/>
      <c r="N11" s="202"/>
      <c r="O11" s="202"/>
      <c r="P11" s="202"/>
      <c r="Q11" s="99"/>
      <c r="R11" s="99"/>
    </row>
    <row r="12" spans="1:18" ht="15.75" customHeight="1" x14ac:dyDescent="0.25">
      <c r="M12" s="202"/>
      <c r="N12" s="202"/>
      <c r="O12" s="202"/>
      <c r="P12" s="202"/>
      <c r="Q12" s="99"/>
      <c r="R12" s="99"/>
    </row>
    <row r="13" spans="1:18" ht="15.75" customHeight="1" x14ac:dyDescent="0.25">
      <c r="M13" s="202"/>
      <c r="N13" s="202"/>
      <c r="O13" s="202"/>
      <c r="P13" s="202"/>
      <c r="Q13" s="99"/>
      <c r="R13" s="99"/>
    </row>
    <row r="14" spans="1:18" ht="18.75" customHeight="1" x14ac:dyDescent="0.25">
      <c r="M14" s="202"/>
      <c r="N14" s="202"/>
      <c r="O14" s="202"/>
      <c r="P14" s="202"/>
      <c r="Q14" s="99"/>
      <c r="R14" s="99"/>
    </row>
    <row r="15" spans="1:18" ht="18.75" customHeight="1" x14ac:dyDescent="0.25">
      <c r="M15" s="99"/>
      <c r="N15" s="99"/>
      <c r="O15" s="99"/>
      <c r="P15" s="99"/>
      <c r="Q15" s="99"/>
      <c r="R15" s="99"/>
    </row>
    <row r="16" spans="1:18" ht="18.75" customHeight="1" x14ac:dyDescent="0.25">
      <c r="M16" s="99"/>
      <c r="N16" s="99"/>
      <c r="O16" s="99"/>
      <c r="P16" s="99"/>
      <c r="Q16" s="99"/>
      <c r="R16" s="99"/>
    </row>
    <row r="29" spans="1:1" x14ac:dyDescent="0.25">
      <c r="A29" s="98" t="s">
        <v>337</v>
      </c>
    </row>
    <row r="33" spans="1:9" hidden="1" x14ac:dyDescent="0.25">
      <c r="A33" s="97" t="s">
        <v>1</v>
      </c>
      <c r="B33" s="97" t="s">
        <v>277</v>
      </c>
      <c r="C33" s="97" t="s">
        <v>276</v>
      </c>
      <c r="D33" s="97"/>
      <c r="E33" s="97"/>
      <c r="F33" s="97"/>
      <c r="G33" s="97"/>
      <c r="H33" s="92" t="s">
        <v>275</v>
      </c>
      <c r="I33" s="92" t="s">
        <v>274</v>
      </c>
    </row>
    <row r="34" spans="1:9" hidden="1" x14ac:dyDescent="0.25">
      <c r="A34" s="92">
        <v>2000</v>
      </c>
      <c r="B34" s="92">
        <v>324009</v>
      </c>
      <c r="C34" s="92">
        <v>232131.36</v>
      </c>
      <c r="H34" s="92" t="s">
        <v>273</v>
      </c>
      <c r="I34" s="92" t="s">
        <v>273</v>
      </c>
    </row>
    <row r="35" spans="1:9" hidden="1" x14ac:dyDescent="0.25">
      <c r="B35" s="92">
        <v>325454</v>
      </c>
      <c r="C35" s="92">
        <v>215147.54</v>
      </c>
      <c r="H35" s="92">
        <f>B42-B34</f>
        <v>-92058</v>
      </c>
      <c r="I35" s="92">
        <f>C42-C34</f>
        <v>-84940.229999999981</v>
      </c>
    </row>
    <row r="36" spans="1:9" hidden="1" x14ac:dyDescent="0.25">
      <c r="B36" s="92">
        <v>323232</v>
      </c>
      <c r="C36" s="92">
        <v>197424.83</v>
      </c>
      <c r="H36" s="92">
        <f>H35/9</f>
        <v>-10228.666666666666</v>
      </c>
      <c r="I36" s="92">
        <f>I35/9</f>
        <v>-9437.8033333333315</v>
      </c>
    </row>
    <row r="37" spans="1:9" hidden="1" x14ac:dyDescent="0.25">
      <c r="A37" s="92">
        <v>2003</v>
      </c>
      <c r="B37" s="92">
        <v>314889</v>
      </c>
      <c r="C37" s="92">
        <v>181906.86</v>
      </c>
      <c r="H37" s="95">
        <f>(B42-B34)/B34</f>
        <v>-0.28412173735914742</v>
      </c>
      <c r="I37" s="95">
        <f>(C42-C34)/C34</f>
        <v>-0.36591449772232404</v>
      </c>
    </row>
    <row r="38" spans="1:9" hidden="1" x14ac:dyDescent="0.25">
      <c r="B38" s="92">
        <v>301592</v>
      </c>
      <c r="C38" s="92">
        <v>168928.19</v>
      </c>
    </row>
    <row r="39" spans="1:9" hidden="1" x14ac:dyDescent="0.25">
      <c r="B39" s="92">
        <v>284355</v>
      </c>
      <c r="C39" s="92">
        <v>159921.57</v>
      </c>
      <c r="H39" s="92" t="s">
        <v>272</v>
      </c>
      <c r="I39" s="92" t="s">
        <v>272</v>
      </c>
    </row>
    <row r="40" spans="1:9" hidden="1" x14ac:dyDescent="0.25">
      <c r="A40" s="92">
        <v>2006</v>
      </c>
      <c r="B40" s="92">
        <v>270030</v>
      </c>
      <c r="C40" s="92">
        <v>152817.72</v>
      </c>
      <c r="H40" s="92">
        <f>B49-B43</f>
        <v>-140029.38740000001</v>
      </c>
      <c r="I40" s="92">
        <f>C49-C43</f>
        <v>-11351.890000000014</v>
      </c>
    </row>
    <row r="41" spans="1:9" hidden="1" x14ac:dyDescent="0.25">
      <c r="B41" s="92">
        <v>248691</v>
      </c>
      <c r="C41" s="92">
        <v>150912.73000000001</v>
      </c>
      <c r="H41" s="92">
        <f>H40/7</f>
        <v>-20004.198200000003</v>
      </c>
      <c r="I41" s="92">
        <f>I40/7</f>
        <v>-1621.6985714285734</v>
      </c>
    </row>
    <row r="42" spans="1:9" hidden="1" x14ac:dyDescent="0.25">
      <c r="B42" s="92">
        <v>231951</v>
      </c>
      <c r="C42" s="92">
        <v>147191.13</v>
      </c>
      <c r="H42" s="95">
        <f>(B49-B43)/B43</f>
        <v>-0.7118859360860591</v>
      </c>
      <c r="I42" s="95">
        <f>(C49-C43)/C43</f>
        <v>-7.8552382913639446E-2</v>
      </c>
    </row>
    <row r="43" spans="1:9" hidden="1" x14ac:dyDescent="0.25">
      <c r="A43" s="92">
        <v>2009</v>
      </c>
      <c r="B43" s="92">
        <v>196702</v>
      </c>
      <c r="C43" s="92">
        <v>144513.63</v>
      </c>
    </row>
    <row r="44" spans="1:9" hidden="1" x14ac:dyDescent="0.25">
      <c r="B44" s="92">
        <v>167548</v>
      </c>
      <c r="C44" s="92">
        <v>144358.18</v>
      </c>
      <c r="H44" s="92" t="s">
        <v>271</v>
      </c>
      <c r="I44" s="92" t="s">
        <v>270</v>
      </c>
    </row>
    <row r="45" spans="1:9" hidden="1" x14ac:dyDescent="0.25">
      <c r="B45" s="92">
        <v>143432</v>
      </c>
      <c r="C45" s="92">
        <v>143553.81</v>
      </c>
      <c r="H45" s="96">
        <f>RATE(5,,-B44,B49)</f>
        <v>-0.19490561601711689</v>
      </c>
      <c r="I45" s="95">
        <f>RATE(5,,-C44,C49)</f>
        <v>-1.6016960681350507E-2</v>
      </c>
    </row>
    <row r="46" spans="1:9" hidden="1" x14ac:dyDescent="0.25">
      <c r="A46" s="92">
        <v>2012</v>
      </c>
      <c r="B46" s="92">
        <v>116142</v>
      </c>
      <c r="C46" s="92">
        <v>141853.92000000001</v>
      </c>
    </row>
    <row r="47" spans="1:9" hidden="1" x14ac:dyDescent="0.25">
      <c r="B47" s="92">
        <v>97798</v>
      </c>
      <c r="C47" s="92">
        <v>140041.07999999999</v>
      </c>
    </row>
    <row r="48" spans="1:9" hidden="1" x14ac:dyDescent="0.25">
      <c r="B48" s="92">
        <v>70098</v>
      </c>
      <c r="C48" s="92">
        <v>137852.76999999999</v>
      </c>
    </row>
    <row r="49" spans="1:4" hidden="1" x14ac:dyDescent="0.25">
      <c r="A49" s="92">
        <v>2015</v>
      </c>
      <c r="B49" s="92">
        <v>56672.6126</v>
      </c>
      <c r="C49" s="92">
        <v>133161.74</v>
      </c>
      <c r="D49" s="122"/>
    </row>
    <row r="50" spans="1:4" x14ac:dyDescent="0.25">
      <c r="D50" s="93"/>
    </row>
  </sheetData>
  <sheetProtection algorithmName="SHA-512" hashValue="Z0Vbh4cUtH5+wK8Nu6Eu7KDD2HR4qe51f5CtK2PX/4CpXL0h6iOPKWgaFVOyC61dJS47X9xIaV8kWftWXI9rGQ==" saltValue="im/JaYrQgSh/mBQNtJLNiA==" spinCount="100000" sheet="1" scenarios="1"/>
  <mergeCells count="1">
    <mergeCell ref="M1:P14"/>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O48"/>
  <sheetViews>
    <sheetView showGridLines="0" showRowColHeaders="0" zoomScale="80" zoomScaleNormal="80" workbookViewId="0">
      <selection sqref="A1:F1"/>
    </sheetView>
  </sheetViews>
  <sheetFormatPr defaultRowHeight="15.75" x14ac:dyDescent="0.25"/>
  <cols>
    <col min="1" max="16384" width="9" style="92"/>
  </cols>
  <sheetData>
    <row r="1" spans="1:1" x14ac:dyDescent="0.25">
      <c r="A1" s="111"/>
    </row>
    <row r="12" spans="1:1" x14ac:dyDescent="0.25">
      <c r="A12" s="112"/>
    </row>
    <row r="13" spans="1:1" x14ac:dyDescent="0.25">
      <c r="A13" s="112"/>
    </row>
    <row r="14" spans="1:1" x14ac:dyDescent="0.25">
      <c r="A14" s="112"/>
    </row>
    <row r="15" spans="1:1" x14ac:dyDescent="0.25">
      <c r="A15" s="112"/>
    </row>
    <row r="29" spans="5:15" x14ac:dyDescent="0.25">
      <c r="E29" s="103"/>
      <c r="F29" s="103"/>
      <c r="G29" s="103"/>
      <c r="H29" s="103"/>
      <c r="I29" s="103"/>
      <c r="J29" s="103"/>
      <c r="K29" s="103"/>
      <c r="L29" s="103"/>
      <c r="M29" s="103"/>
      <c r="N29" s="103"/>
      <c r="O29" s="103"/>
    </row>
    <row r="33" spans="1:4" x14ac:dyDescent="0.25">
      <c r="A33" s="103" t="s">
        <v>337</v>
      </c>
    </row>
    <row r="38" spans="1:4" hidden="1" x14ac:dyDescent="0.25">
      <c r="A38" s="97" t="s">
        <v>174</v>
      </c>
      <c r="B38" s="97" t="s">
        <v>222</v>
      </c>
    </row>
    <row r="39" spans="1:4" hidden="1" x14ac:dyDescent="0.25">
      <c r="A39" s="112" t="s">
        <v>184</v>
      </c>
      <c r="B39" s="112">
        <v>133161.74</v>
      </c>
      <c r="C39" s="116">
        <v>130000</v>
      </c>
      <c r="D39" s="95">
        <f t="shared" ref="D39:D46" si="0">B39/$B$48</f>
        <v>0.52983987343699357</v>
      </c>
    </row>
    <row r="40" spans="1:4" hidden="1" x14ac:dyDescent="0.25">
      <c r="A40" s="112" t="s">
        <v>185</v>
      </c>
      <c r="B40" s="112">
        <v>35736.720000000001</v>
      </c>
      <c r="C40" s="116">
        <v>36000</v>
      </c>
      <c r="D40" s="95">
        <f t="shared" si="0"/>
        <v>0.14219353999018997</v>
      </c>
    </row>
    <row r="41" spans="1:4" hidden="1" x14ac:dyDescent="0.25">
      <c r="A41" s="112" t="s">
        <v>187</v>
      </c>
      <c r="B41" s="112">
        <v>25194.881099999999</v>
      </c>
      <c r="C41" s="116">
        <v>25000</v>
      </c>
      <c r="D41" s="95">
        <f t="shared" si="0"/>
        <v>0.10024840928996648</v>
      </c>
    </row>
    <row r="42" spans="1:4" hidden="1" x14ac:dyDescent="0.25">
      <c r="A42" s="112" t="s">
        <v>188</v>
      </c>
      <c r="B42" s="112">
        <v>18788.596699999998</v>
      </c>
      <c r="C42" s="116">
        <v>19000</v>
      </c>
      <c r="D42" s="95">
        <f t="shared" si="0"/>
        <v>7.4758317949185069E-2</v>
      </c>
    </row>
    <row r="43" spans="1:4" hidden="1" x14ac:dyDescent="0.25">
      <c r="A43" s="112" t="s">
        <v>189</v>
      </c>
      <c r="B43" s="112">
        <v>17497.52</v>
      </c>
      <c r="C43" s="116">
        <v>17000</v>
      </c>
      <c r="D43" s="95">
        <f t="shared" si="0"/>
        <v>6.9621227405569086E-2</v>
      </c>
    </row>
    <row r="44" spans="1:4" hidden="1" x14ac:dyDescent="0.25">
      <c r="A44" s="112" t="s">
        <v>242</v>
      </c>
      <c r="B44" s="112">
        <v>12422.69</v>
      </c>
      <c r="C44" s="116">
        <v>12000</v>
      </c>
      <c r="D44" s="95">
        <f t="shared" si="0"/>
        <v>4.942888623524299E-2</v>
      </c>
    </row>
    <row r="45" spans="1:4" hidden="1" x14ac:dyDescent="0.25">
      <c r="A45" s="112" t="s">
        <v>190</v>
      </c>
      <c r="B45" s="112">
        <v>6198.3698000000004</v>
      </c>
      <c r="C45" s="116">
        <v>6200</v>
      </c>
      <c r="D45" s="95">
        <f t="shared" si="0"/>
        <v>2.4662815838450921E-2</v>
      </c>
    </row>
    <row r="46" spans="1:4" hidden="1" x14ac:dyDescent="0.25">
      <c r="A46" s="112" t="s">
        <v>186</v>
      </c>
      <c r="B46" s="112">
        <v>2323.98</v>
      </c>
      <c r="C46" s="116">
        <v>2300</v>
      </c>
      <c r="D46" s="95">
        <f t="shared" si="0"/>
        <v>9.2469298544019061E-3</v>
      </c>
    </row>
    <row r="47" spans="1:4" hidden="1" x14ac:dyDescent="0.25"/>
    <row r="48" spans="1:4" hidden="1" x14ac:dyDescent="0.25">
      <c r="A48" s="92" t="s">
        <v>240</v>
      </c>
      <c r="B48" s="92">
        <v>251324.4976</v>
      </c>
      <c r="C48" s="116">
        <v>250000</v>
      </c>
      <c r="D48" s="95">
        <f>B48/$B$48</f>
        <v>1</v>
      </c>
    </row>
  </sheetData>
  <sheetProtection algorithmName="SHA-512" hashValue="3asTZtQHJQBQX0B6Zf7Gt3sCTT+Sfssuh1/gMyQqB/yqKwvlMC532jQUM04V3aLq6sDE0pMRTZJtjc7KuqbFYQ==" saltValue="VtsOwIQnRxwlYpyXFBJbTA==" spinCount="100000" sheet="1" scenarios="1"/>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1"/>
  <sheetViews>
    <sheetView showGridLines="0" showRowColHeaders="0" zoomScale="70" zoomScaleNormal="70" workbookViewId="0">
      <selection sqref="A1:F1"/>
    </sheetView>
  </sheetViews>
  <sheetFormatPr defaultRowHeight="15.75" x14ac:dyDescent="0.25"/>
  <cols>
    <col min="1" max="16384" width="9" style="27"/>
  </cols>
  <sheetData>
    <row r="1" spans="1:1" x14ac:dyDescent="0.25">
      <c r="A1" s="83"/>
    </row>
    <row r="12" spans="1:1" x14ac:dyDescent="0.25">
      <c r="A12" s="31"/>
    </row>
    <row r="13" spans="1:1" x14ac:dyDescent="0.25">
      <c r="A13" s="31"/>
    </row>
    <row r="14" spans="1:1" x14ac:dyDescent="0.25">
      <c r="A14" s="31"/>
    </row>
    <row r="15" spans="1:1" x14ac:dyDescent="0.25">
      <c r="A15" s="31"/>
    </row>
    <row r="29" spans="5:15" x14ac:dyDescent="0.25">
      <c r="E29" s="84"/>
      <c r="F29" s="84"/>
      <c r="G29" s="84"/>
      <c r="H29" s="84"/>
      <c r="I29" s="84"/>
      <c r="J29" s="84"/>
      <c r="K29" s="84"/>
      <c r="L29" s="84"/>
      <c r="M29" s="84"/>
      <c r="N29" s="84"/>
      <c r="O29" s="84"/>
    </row>
    <row r="33" spans="1:4" x14ac:dyDescent="0.25">
      <c r="A33" s="103" t="s">
        <v>337</v>
      </c>
    </row>
    <row r="34" spans="1:4" x14ac:dyDescent="0.25">
      <c r="A34" s="28"/>
    </row>
    <row r="38" spans="1:4" hidden="1" x14ac:dyDescent="0.25">
      <c r="A38" s="29" t="s">
        <v>174</v>
      </c>
      <c r="B38" s="29" t="s">
        <v>222</v>
      </c>
    </row>
    <row r="39" spans="1:4" hidden="1" x14ac:dyDescent="0.25">
      <c r="A39" s="27" t="s">
        <v>28</v>
      </c>
      <c r="B39" s="27">
        <v>59206.34</v>
      </c>
      <c r="C39" s="82">
        <v>59000</v>
      </c>
      <c r="D39" s="30">
        <f t="shared" ref="D39:D59" si="0">B39/$B$61</f>
        <v>0.44461975339162735</v>
      </c>
    </row>
    <row r="40" spans="1:4" hidden="1" x14ac:dyDescent="0.25">
      <c r="A40" s="31" t="s">
        <v>20</v>
      </c>
      <c r="B40" s="31">
        <v>17997.27</v>
      </c>
      <c r="C40" s="82">
        <v>18000</v>
      </c>
      <c r="D40" s="30">
        <f t="shared" si="0"/>
        <v>0.13515346074630746</v>
      </c>
    </row>
    <row r="41" spans="1:4" hidden="1" x14ac:dyDescent="0.25">
      <c r="A41" s="27" t="s">
        <v>31</v>
      </c>
      <c r="B41" s="27">
        <v>9555.17</v>
      </c>
      <c r="C41" s="82">
        <v>9600</v>
      </c>
      <c r="D41" s="30">
        <f t="shared" si="0"/>
        <v>7.1756121540616696E-2</v>
      </c>
    </row>
    <row r="42" spans="1:4" hidden="1" x14ac:dyDescent="0.25">
      <c r="A42" s="27" t="s">
        <v>24</v>
      </c>
      <c r="B42" s="27">
        <v>9364.41</v>
      </c>
      <c r="C42" s="82">
        <v>9400</v>
      </c>
      <c r="D42" s="30">
        <f t="shared" si="0"/>
        <v>7.0323577928615238E-2</v>
      </c>
    </row>
    <row r="43" spans="1:4" hidden="1" x14ac:dyDescent="0.25">
      <c r="A43" s="27" t="s">
        <v>80</v>
      </c>
      <c r="B43" s="27">
        <v>6756.9</v>
      </c>
      <c r="C43" s="82">
        <v>6800</v>
      </c>
      <c r="D43" s="30">
        <f t="shared" si="0"/>
        <v>5.0742052484444855E-2</v>
      </c>
    </row>
    <row r="44" spans="1:4" hidden="1" x14ac:dyDescent="0.25">
      <c r="A44" s="27" t="s">
        <v>173</v>
      </c>
      <c r="B44" s="27">
        <v>6401.04</v>
      </c>
      <c r="C44" s="82">
        <v>6400</v>
      </c>
      <c r="D44" s="30">
        <f t="shared" si="0"/>
        <v>4.8069663253123611E-2</v>
      </c>
    </row>
    <row r="45" spans="1:4" hidden="1" x14ac:dyDescent="0.25">
      <c r="A45" s="27" t="s">
        <v>32</v>
      </c>
      <c r="B45" s="27">
        <v>5458.23</v>
      </c>
      <c r="C45" s="82">
        <v>5500</v>
      </c>
      <c r="D45" s="30">
        <f t="shared" si="0"/>
        <v>4.0989476406661556E-2</v>
      </c>
    </row>
    <row r="46" spans="1:4" hidden="1" x14ac:dyDescent="0.25">
      <c r="A46" s="27" t="s">
        <v>23</v>
      </c>
      <c r="B46" s="27">
        <v>3021.7</v>
      </c>
      <c r="C46" s="82">
        <v>3000</v>
      </c>
      <c r="D46" s="30">
        <f t="shared" si="0"/>
        <v>2.2691953409440281E-2</v>
      </c>
    </row>
    <row r="47" spans="1:4" hidden="1" x14ac:dyDescent="0.25">
      <c r="A47" s="31" t="s">
        <v>19</v>
      </c>
      <c r="B47" s="31">
        <v>2849.19</v>
      </c>
      <c r="C47" s="82"/>
      <c r="D47" s="30">
        <f t="shared" si="0"/>
        <v>2.139646117571008E-2</v>
      </c>
    </row>
    <row r="48" spans="1:4" hidden="1" x14ac:dyDescent="0.25">
      <c r="A48" s="31" t="s">
        <v>15</v>
      </c>
      <c r="B48" s="31">
        <v>2482.12</v>
      </c>
      <c r="C48" s="82">
        <v>2500</v>
      </c>
      <c r="D48" s="30">
        <f t="shared" si="0"/>
        <v>1.8639888604639741E-2</v>
      </c>
    </row>
    <row r="49" spans="1:4" hidden="1" x14ac:dyDescent="0.25">
      <c r="A49" s="31" t="s">
        <v>21</v>
      </c>
      <c r="B49" s="31">
        <v>1969.19</v>
      </c>
      <c r="C49" s="82">
        <v>2000</v>
      </c>
      <c r="D49" s="30">
        <f t="shared" si="0"/>
        <v>1.4787956360438068E-2</v>
      </c>
    </row>
    <row r="50" spans="1:4" hidden="1" x14ac:dyDescent="0.25">
      <c r="A50" s="27" t="s">
        <v>30</v>
      </c>
      <c r="B50" s="27">
        <v>1908.86</v>
      </c>
      <c r="C50" s="82">
        <v>1900</v>
      </c>
      <c r="D50" s="30">
        <f t="shared" si="0"/>
        <v>1.4334898297363792E-2</v>
      </c>
    </row>
    <row r="51" spans="1:4" hidden="1" x14ac:dyDescent="0.25">
      <c r="A51" s="31" t="s">
        <v>16</v>
      </c>
      <c r="B51" s="31">
        <v>1573.08</v>
      </c>
      <c r="C51" s="82">
        <v>1600</v>
      </c>
      <c r="D51" s="30">
        <f t="shared" si="0"/>
        <v>1.181330313046375E-2</v>
      </c>
    </row>
    <row r="52" spans="1:4" hidden="1" x14ac:dyDescent="0.25">
      <c r="A52" s="31" t="s">
        <v>22</v>
      </c>
      <c r="B52" s="31">
        <v>1428.82</v>
      </c>
      <c r="C52" s="82">
        <v>1400</v>
      </c>
      <c r="D52" s="30">
        <f t="shared" si="0"/>
        <v>1.0729958920632908E-2</v>
      </c>
    </row>
    <row r="53" spans="1:4" hidden="1" x14ac:dyDescent="0.25">
      <c r="A53" s="27" t="s">
        <v>29</v>
      </c>
      <c r="B53" s="27">
        <v>1385.89</v>
      </c>
      <c r="C53" s="82">
        <v>1400</v>
      </c>
      <c r="D53" s="30">
        <f t="shared" si="0"/>
        <v>1.0407569020951515E-2</v>
      </c>
    </row>
    <row r="54" spans="1:4" hidden="1" x14ac:dyDescent="0.25">
      <c r="A54" s="27" t="s">
        <v>25</v>
      </c>
      <c r="B54" s="27">
        <v>772.6</v>
      </c>
      <c r="C54" s="82" t="s">
        <v>263</v>
      </c>
      <c r="D54" s="30">
        <f t="shared" si="0"/>
        <v>5.8019668412263165E-3</v>
      </c>
    </row>
    <row r="55" spans="1:4" hidden="1" x14ac:dyDescent="0.25">
      <c r="A55" s="27" t="s">
        <v>26</v>
      </c>
      <c r="B55" s="27">
        <v>636.79999999999995</v>
      </c>
      <c r="C55" s="82" t="s">
        <v>263</v>
      </c>
      <c r="D55" s="30">
        <f t="shared" si="0"/>
        <v>4.7821543935968394E-3</v>
      </c>
    </row>
    <row r="56" spans="1:4" hidden="1" x14ac:dyDescent="0.25">
      <c r="A56" s="27" t="s">
        <v>27</v>
      </c>
      <c r="B56" s="27">
        <v>258.13</v>
      </c>
      <c r="C56" s="82" t="s">
        <v>264</v>
      </c>
      <c r="D56" s="30">
        <f t="shared" si="0"/>
        <v>1.9384697135979149E-3</v>
      </c>
    </row>
    <row r="57" spans="1:4" hidden="1" x14ac:dyDescent="0.25">
      <c r="A57" s="31" t="s">
        <v>17</v>
      </c>
      <c r="B57" s="31">
        <v>91.46</v>
      </c>
      <c r="C57" s="82" t="s">
        <v>266</v>
      </c>
      <c r="D57" s="30">
        <f t="shared" si="0"/>
        <v>6.8683392091452094E-4</v>
      </c>
    </row>
    <row r="58" spans="1:4" hidden="1" x14ac:dyDescent="0.25">
      <c r="A58" s="31" t="s">
        <v>18</v>
      </c>
      <c r="B58" s="31">
        <v>30.62</v>
      </c>
      <c r="C58" s="82" t="s">
        <v>266</v>
      </c>
      <c r="D58" s="30">
        <f t="shared" si="0"/>
        <v>2.2994592891321488E-4</v>
      </c>
    </row>
    <row r="59" spans="1:4" hidden="1" x14ac:dyDescent="0.25">
      <c r="A59" s="27" t="s">
        <v>119</v>
      </c>
      <c r="B59" s="27">
        <v>13.92</v>
      </c>
      <c r="C59" s="82"/>
      <c r="D59" s="30">
        <f t="shared" si="0"/>
        <v>1.0453453071430278E-4</v>
      </c>
    </row>
    <row r="60" spans="1:4" hidden="1" x14ac:dyDescent="0.25"/>
    <row r="61" spans="1:4" hidden="1" x14ac:dyDescent="0.25">
      <c r="A61" s="27" t="s">
        <v>248</v>
      </c>
      <c r="B61" s="27">
        <v>133161.74</v>
      </c>
      <c r="C61" s="85">
        <v>130000</v>
      </c>
      <c r="D61" s="30">
        <f>B61/$B$61</f>
        <v>1</v>
      </c>
    </row>
  </sheetData>
  <sheetProtection algorithmName="SHA-512" hashValue="FwMsBG+BzJy1N0hoWuPW2yAuhSX0Z2nRT1V6dXpbvAUf3NsNc/qXUcLuGVOdm3cda9vlnyenqwJCcJ9wme9rAA==" saltValue="aomXOvmK/OB8sCleSiZjcA==" spinCount="100000" sheet="1" scenarios="1"/>
  <sortState ref="A39:D59">
    <sortCondition descending="1" ref="B39:B59"/>
  </sortState>
  <pageMargins left="0.7" right="0.7" top="0.75" bottom="0.75" header="0.3" footer="0.3"/>
  <pageSetup paperSize="0" orientation="portrait" horizontalDpi="0" verticalDpi="0" copie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51"/>
  <sheetViews>
    <sheetView showGridLines="0" showRowColHeaders="0" zoomScale="80" zoomScaleNormal="80" workbookViewId="0"/>
  </sheetViews>
  <sheetFormatPr defaultRowHeight="15.75" x14ac:dyDescent="0.25"/>
  <cols>
    <col min="1" max="16384" width="9" style="92"/>
  </cols>
  <sheetData>
    <row r="1" spans="18:19" x14ac:dyDescent="0.25">
      <c r="R1" s="117"/>
      <c r="S1" s="117"/>
    </row>
    <row r="2" spans="18:19" x14ac:dyDescent="0.25">
      <c r="R2" s="117"/>
      <c r="S2" s="117"/>
    </row>
    <row r="3" spans="18:19" x14ac:dyDescent="0.25">
      <c r="R3" s="117"/>
      <c r="S3" s="117"/>
    </row>
    <row r="4" spans="18:19" x14ac:dyDescent="0.25">
      <c r="R4" s="117"/>
      <c r="S4" s="117"/>
    </row>
    <row r="5" spans="18:19" x14ac:dyDescent="0.25">
      <c r="R5" s="117"/>
      <c r="S5" s="117"/>
    </row>
    <row r="6" spans="18:19" x14ac:dyDescent="0.25">
      <c r="R6" s="117"/>
      <c r="S6" s="117"/>
    </row>
    <row r="7" spans="18:19" x14ac:dyDescent="0.25">
      <c r="R7" s="117"/>
      <c r="S7" s="117"/>
    </row>
    <row r="8" spans="18:19" x14ac:dyDescent="0.25">
      <c r="R8" s="117"/>
      <c r="S8" s="117"/>
    </row>
    <row r="9" spans="18:19" ht="16.5" customHeight="1" x14ac:dyDescent="0.25">
      <c r="R9" s="117"/>
      <c r="S9" s="117"/>
    </row>
    <row r="10" spans="18:19" x14ac:dyDescent="0.25">
      <c r="R10" s="117"/>
      <c r="S10" s="117"/>
    </row>
    <row r="11" spans="18:19" x14ac:dyDescent="0.25">
      <c r="R11" s="117"/>
      <c r="S11" s="117"/>
    </row>
    <row r="12" spans="18:19" x14ac:dyDescent="0.25">
      <c r="R12" s="117"/>
      <c r="S12" s="117"/>
    </row>
    <row r="13" spans="18:19" x14ac:dyDescent="0.25">
      <c r="R13" s="117"/>
      <c r="S13" s="117"/>
    </row>
    <row r="14" spans="18:19" x14ac:dyDescent="0.25">
      <c r="R14" s="117"/>
      <c r="S14" s="117"/>
    </row>
    <row r="15" spans="18:19" x14ac:dyDescent="0.25">
      <c r="R15" s="117"/>
      <c r="S15" s="117"/>
    </row>
    <row r="16" spans="18:19" x14ac:dyDescent="0.25">
      <c r="R16" s="117"/>
      <c r="S16" s="117"/>
    </row>
    <row r="17" spans="1:19" x14ac:dyDescent="0.25">
      <c r="R17" s="117"/>
      <c r="S17" s="117"/>
    </row>
    <row r="18" spans="1:19" x14ac:dyDescent="0.25">
      <c r="R18" s="117"/>
      <c r="S18" s="117"/>
    </row>
    <row r="19" spans="1:19" x14ac:dyDescent="0.25">
      <c r="R19" s="117"/>
      <c r="S19" s="117"/>
    </row>
    <row r="20" spans="1:19" x14ac:dyDescent="0.25">
      <c r="R20" s="117"/>
      <c r="S20" s="117"/>
    </row>
    <row r="21" spans="1:19" x14ac:dyDescent="0.25">
      <c r="R21" s="117"/>
      <c r="S21" s="117"/>
    </row>
    <row r="22" spans="1:19" x14ac:dyDescent="0.25">
      <c r="R22" s="117"/>
      <c r="S22" s="117"/>
    </row>
    <row r="24" spans="1:19" x14ac:dyDescent="0.25">
      <c r="O24" s="112"/>
      <c r="P24" s="112"/>
    </row>
    <row r="26" spans="1:19" x14ac:dyDescent="0.25">
      <c r="A26" s="92" t="s">
        <v>337</v>
      </c>
    </row>
    <row r="27" spans="1:19" x14ac:dyDescent="0.25">
      <c r="A27" s="92" t="s">
        <v>330</v>
      </c>
    </row>
    <row r="30" spans="1:19" hidden="1" x14ac:dyDescent="0.25">
      <c r="B30" s="117">
        <v>2000</v>
      </c>
      <c r="C30" s="117">
        <v>2015</v>
      </c>
      <c r="D30" s="117" t="s">
        <v>251</v>
      </c>
      <c r="F30" s="117"/>
      <c r="G30" s="117"/>
    </row>
    <row r="31" spans="1:19" hidden="1" x14ac:dyDescent="0.25">
      <c r="A31" s="92" t="s">
        <v>17</v>
      </c>
      <c r="B31" s="117">
        <v>1280.8599999999999</v>
      </c>
      <c r="C31" s="117">
        <v>91.46</v>
      </c>
      <c r="D31" s="117">
        <f t="shared" ref="D31:D49" si="0">(C31-B31)/B31</f>
        <v>-0.92859485033493117</v>
      </c>
      <c r="F31" s="117"/>
    </row>
    <row r="32" spans="1:19" hidden="1" x14ac:dyDescent="0.25">
      <c r="A32" s="92" t="s">
        <v>18</v>
      </c>
      <c r="B32" s="117">
        <v>166.69</v>
      </c>
      <c r="C32" s="117">
        <v>30.62</v>
      </c>
      <c r="D32" s="117">
        <f t="shared" si="0"/>
        <v>-0.816305717199592</v>
      </c>
      <c r="F32" s="117"/>
    </row>
    <row r="33" spans="1:7" hidden="1" x14ac:dyDescent="0.25">
      <c r="A33" s="92" t="s">
        <v>16</v>
      </c>
      <c r="B33" s="117">
        <v>4807.84</v>
      </c>
      <c r="C33" s="117">
        <v>1573.08</v>
      </c>
      <c r="D33" s="117">
        <f t="shared" si="0"/>
        <v>-0.67280941129488503</v>
      </c>
      <c r="F33" s="117"/>
      <c r="G33" s="117"/>
    </row>
    <row r="34" spans="1:7" hidden="1" x14ac:dyDescent="0.25">
      <c r="A34" s="92" t="s">
        <v>23</v>
      </c>
      <c r="B34" s="117">
        <v>8340.18</v>
      </c>
      <c r="C34" s="117">
        <v>3021.7</v>
      </c>
      <c r="D34" s="117">
        <f t="shared" si="0"/>
        <v>-0.63769367088000506</v>
      </c>
      <c r="F34" s="117"/>
      <c r="G34" s="117"/>
    </row>
    <row r="35" spans="1:7" hidden="1" x14ac:dyDescent="0.25">
      <c r="A35" s="92" t="s">
        <v>25</v>
      </c>
      <c r="B35" s="117">
        <v>1987.48</v>
      </c>
      <c r="C35" s="117">
        <v>772.6</v>
      </c>
      <c r="D35" s="117">
        <f t="shared" si="0"/>
        <v>-0.61126652846821106</v>
      </c>
      <c r="F35" s="117"/>
      <c r="G35" s="117"/>
    </row>
    <row r="36" spans="1:7" hidden="1" x14ac:dyDescent="0.25">
      <c r="A36" s="92" t="s">
        <v>26</v>
      </c>
      <c r="B36" s="117">
        <v>1610.66</v>
      </c>
      <c r="C36" s="117">
        <v>636.79999999999995</v>
      </c>
      <c r="D36" s="117">
        <f t="shared" si="0"/>
        <v>-0.60463412514124648</v>
      </c>
      <c r="F36" s="117"/>
      <c r="G36" s="117"/>
    </row>
    <row r="37" spans="1:7" hidden="1" x14ac:dyDescent="0.25">
      <c r="A37" s="92" t="s">
        <v>28</v>
      </c>
      <c r="B37" s="117">
        <v>132356.31</v>
      </c>
      <c r="C37" s="117">
        <v>59206.34</v>
      </c>
      <c r="D37" s="117">
        <f t="shared" si="0"/>
        <v>-0.55267459481153569</v>
      </c>
      <c r="F37" s="117"/>
      <c r="G37" s="117"/>
    </row>
    <row r="38" spans="1:7" hidden="1" x14ac:dyDescent="0.25">
      <c r="A38" s="92" t="s">
        <v>173</v>
      </c>
      <c r="B38" s="117">
        <v>14010</v>
      </c>
      <c r="C38" s="117">
        <v>6401.04</v>
      </c>
      <c r="D38" s="117">
        <f t="shared" si="0"/>
        <v>-0.54310920770877946</v>
      </c>
      <c r="F38" s="117"/>
      <c r="G38" s="117"/>
    </row>
    <row r="39" spans="1:7" hidden="1" x14ac:dyDescent="0.25">
      <c r="A39" s="92" t="s">
        <v>32</v>
      </c>
      <c r="B39" s="117">
        <v>11632.96</v>
      </c>
      <c r="C39" s="117">
        <v>5458.23</v>
      </c>
      <c r="D39" s="117">
        <f t="shared" si="0"/>
        <v>-0.53079611723929254</v>
      </c>
      <c r="F39" s="117"/>
      <c r="G39" s="117"/>
    </row>
    <row r="40" spans="1:7" hidden="1" x14ac:dyDescent="0.25">
      <c r="A40" s="92" t="s">
        <v>21</v>
      </c>
      <c r="B40" s="117">
        <v>3270.63</v>
      </c>
      <c r="C40" s="117">
        <v>1969.19</v>
      </c>
      <c r="D40" s="117">
        <f t="shared" si="0"/>
        <v>-0.39791722084124465</v>
      </c>
      <c r="F40" s="117"/>
      <c r="G40" s="117"/>
    </row>
    <row r="41" spans="1:7" hidden="1" x14ac:dyDescent="0.25">
      <c r="A41" s="92" t="s">
        <v>30</v>
      </c>
      <c r="B41" s="117">
        <v>2876.83</v>
      </c>
      <c r="C41" s="117">
        <v>1908.86</v>
      </c>
      <c r="D41" s="117">
        <f t="shared" si="0"/>
        <v>-0.33647104625577462</v>
      </c>
      <c r="F41" s="117"/>
      <c r="G41" s="117"/>
    </row>
    <row r="42" spans="1:7" hidden="1" x14ac:dyDescent="0.25">
      <c r="A42" s="92" t="s">
        <v>80</v>
      </c>
      <c r="B42" s="117">
        <v>8334.74</v>
      </c>
      <c r="C42" s="117">
        <v>6756.9</v>
      </c>
      <c r="D42" s="117">
        <f t="shared" si="0"/>
        <v>-0.18930884466702022</v>
      </c>
      <c r="F42" s="117"/>
      <c r="G42" s="117"/>
    </row>
    <row r="43" spans="1:7" hidden="1" x14ac:dyDescent="0.25">
      <c r="A43" s="92" t="s">
        <v>24</v>
      </c>
      <c r="B43" s="117">
        <v>11105.28</v>
      </c>
      <c r="C43" s="117">
        <v>9364.41</v>
      </c>
      <c r="D43" s="117">
        <f t="shared" si="0"/>
        <v>-0.15676056794605817</v>
      </c>
      <c r="F43" s="117"/>
      <c r="G43" s="117"/>
    </row>
    <row r="44" spans="1:7" hidden="1" x14ac:dyDescent="0.25">
      <c r="A44" s="92" t="s">
        <v>27</v>
      </c>
      <c r="B44" s="117">
        <v>270.41000000000003</v>
      </c>
      <c r="C44" s="117">
        <v>258.13</v>
      </c>
      <c r="D44" s="117">
        <f t="shared" si="0"/>
        <v>-4.5412521726267627E-2</v>
      </c>
      <c r="F44" s="117"/>
      <c r="G44" s="117"/>
    </row>
    <row r="45" spans="1:7" hidden="1" x14ac:dyDescent="0.25">
      <c r="A45" s="92" t="s">
        <v>22</v>
      </c>
      <c r="B45" s="117">
        <v>1489.98</v>
      </c>
      <c r="C45" s="117">
        <v>1428.82</v>
      </c>
      <c r="D45" s="117">
        <f t="shared" si="0"/>
        <v>-4.1047530839340179E-2</v>
      </c>
      <c r="F45" s="117"/>
      <c r="G45" s="117"/>
    </row>
    <row r="46" spans="1:7" hidden="1" x14ac:dyDescent="0.25">
      <c r="A46" s="92" t="s">
        <v>29</v>
      </c>
      <c r="B46" s="117">
        <v>1346.42</v>
      </c>
      <c r="C46" s="117">
        <v>1385.89</v>
      </c>
      <c r="D46" s="117">
        <f t="shared" si="0"/>
        <v>2.9314775478676804E-2</v>
      </c>
      <c r="F46" s="117"/>
      <c r="G46" s="117"/>
    </row>
    <row r="47" spans="1:7" hidden="1" x14ac:dyDescent="0.25">
      <c r="A47" s="92" t="s">
        <v>15</v>
      </c>
      <c r="B47" s="117">
        <v>1890.29</v>
      </c>
      <c r="C47" s="117">
        <v>2482.12</v>
      </c>
      <c r="D47" s="117">
        <f t="shared" si="0"/>
        <v>0.31308952594575434</v>
      </c>
      <c r="F47" s="117"/>
      <c r="G47" s="117"/>
    </row>
    <row r="48" spans="1:7" hidden="1" x14ac:dyDescent="0.25">
      <c r="A48" s="92" t="s">
        <v>20</v>
      </c>
      <c r="B48" s="117">
        <v>12857.65</v>
      </c>
      <c r="C48" s="117">
        <v>17997.27</v>
      </c>
      <c r="D48" s="117">
        <f t="shared" si="0"/>
        <v>0.39973245499760851</v>
      </c>
      <c r="F48" s="117"/>
      <c r="G48" s="117"/>
    </row>
    <row r="49" spans="1:7" hidden="1" x14ac:dyDescent="0.25">
      <c r="A49" s="92" t="s">
        <v>31</v>
      </c>
      <c r="B49" s="117">
        <v>5849.69</v>
      </c>
      <c r="C49" s="117">
        <v>9555.17</v>
      </c>
      <c r="D49" s="117">
        <f t="shared" si="0"/>
        <v>0.63344895199574691</v>
      </c>
      <c r="F49" s="117"/>
      <c r="G49" s="117"/>
    </row>
    <row r="50" spans="1:7" hidden="1" x14ac:dyDescent="0.25"/>
    <row r="51" spans="1:7" hidden="1" x14ac:dyDescent="0.25">
      <c r="A51" s="92" t="s">
        <v>248</v>
      </c>
      <c r="B51" s="92">
        <v>232131.36</v>
      </c>
      <c r="C51" s="92">
        <v>133161.74</v>
      </c>
      <c r="D51" s="117">
        <f>(C51-B51)/B51</f>
        <v>-0.42635178633339332</v>
      </c>
    </row>
  </sheetData>
  <sheetProtection algorithmName="SHA-512" hashValue="RaCX17ZKs0WHOKdBi1t4qHOFaZmUiJUe0mCI0nSNON4SXp6k1qYdzKlrnoL5//DFJB7rwdNJRWQavmz2C1VNpg==" saltValue="xcg98kLgpti4gThpKQf/cg==" spinCount="100000" sheet="1" scenarios="1"/>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2"/>
  <sheetViews>
    <sheetView showGridLines="0" showRowColHeaders="0" zoomScale="80" zoomScaleNormal="80" workbookViewId="0"/>
  </sheetViews>
  <sheetFormatPr defaultRowHeight="15.75" x14ac:dyDescent="0.25"/>
  <cols>
    <col min="1" max="16384" width="9" style="16"/>
  </cols>
  <sheetData>
    <row r="1" spans="1:5" ht="15.75" customHeight="1" x14ac:dyDescent="0.3">
      <c r="A1" s="19"/>
    </row>
    <row r="3" spans="1:5" x14ac:dyDescent="0.25">
      <c r="E3" s="18"/>
    </row>
    <row r="29" spans="1:1" x14ac:dyDescent="0.25">
      <c r="A29" s="20" t="s">
        <v>200</v>
      </c>
    </row>
    <row r="37" spans="1:4" hidden="1" x14ac:dyDescent="0.25">
      <c r="A37" s="18" t="s">
        <v>1</v>
      </c>
      <c r="B37" s="18" t="s">
        <v>225</v>
      </c>
      <c r="C37" s="18" t="s">
        <v>226</v>
      </c>
      <c r="D37" s="18" t="s">
        <v>224</v>
      </c>
    </row>
    <row r="38" spans="1:4" hidden="1" x14ac:dyDescent="0.25">
      <c r="A38" s="16">
        <v>2000</v>
      </c>
      <c r="B38" s="16">
        <v>523340</v>
      </c>
      <c r="C38" s="16">
        <v>385769</v>
      </c>
      <c r="D38" s="16">
        <v>590499</v>
      </c>
    </row>
    <row r="39" spans="1:4" hidden="1" x14ac:dyDescent="0.25">
      <c r="A39" s="16">
        <v>2001</v>
      </c>
      <c r="B39" s="17">
        <v>529672</v>
      </c>
      <c r="C39" s="17">
        <v>365870</v>
      </c>
      <c r="D39" s="17">
        <v>564947</v>
      </c>
    </row>
    <row r="40" spans="1:4" hidden="1" x14ac:dyDescent="0.25">
      <c r="A40" s="16">
        <v>2002</v>
      </c>
      <c r="B40" s="17">
        <v>530441</v>
      </c>
      <c r="C40" s="17">
        <v>350496</v>
      </c>
      <c r="D40" s="17">
        <v>546138</v>
      </c>
    </row>
    <row r="41" spans="1:4" hidden="1" x14ac:dyDescent="0.25">
      <c r="A41" s="16">
        <v>2003</v>
      </c>
      <c r="B41" s="17">
        <v>525859</v>
      </c>
      <c r="C41" s="17">
        <v>336424</v>
      </c>
      <c r="D41" s="17">
        <v>530782</v>
      </c>
    </row>
    <row r="42" spans="1:4" hidden="1" x14ac:dyDescent="0.25">
      <c r="A42" s="16">
        <v>2004</v>
      </c>
      <c r="B42" s="17">
        <v>515748</v>
      </c>
      <c r="C42" s="17">
        <v>323621</v>
      </c>
      <c r="D42" s="17">
        <v>515897</v>
      </c>
    </row>
    <row r="43" spans="1:4" hidden="1" x14ac:dyDescent="0.25">
      <c r="A43" s="16">
        <v>2005</v>
      </c>
      <c r="B43" s="17">
        <v>500985</v>
      </c>
      <c r="C43" s="17">
        <v>312410</v>
      </c>
      <c r="D43" s="17">
        <v>503119</v>
      </c>
    </row>
    <row r="44" spans="1:4" hidden="1" x14ac:dyDescent="0.25">
      <c r="A44" s="16">
        <v>2006</v>
      </c>
      <c r="B44" s="17">
        <v>487289</v>
      </c>
      <c r="C44" s="17">
        <v>299003</v>
      </c>
      <c r="D44" s="17">
        <v>488954</v>
      </c>
    </row>
    <row r="45" spans="1:4" hidden="1" x14ac:dyDescent="0.25">
      <c r="A45" s="16">
        <v>2007</v>
      </c>
      <c r="B45" s="17">
        <v>470007</v>
      </c>
      <c r="C45" s="17">
        <v>286590</v>
      </c>
      <c r="D45" s="17">
        <v>476249</v>
      </c>
    </row>
    <row r="46" spans="1:4" hidden="1" x14ac:dyDescent="0.25">
      <c r="A46" s="16">
        <v>2008</v>
      </c>
      <c r="B46" s="17">
        <v>449126</v>
      </c>
      <c r="C46" s="17">
        <v>272077</v>
      </c>
      <c r="D46" s="17">
        <v>460776</v>
      </c>
    </row>
    <row r="47" spans="1:4" hidden="1" x14ac:dyDescent="0.25">
      <c r="A47" s="16">
        <v>2009</v>
      </c>
      <c r="B47" s="17">
        <v>396920</v>
      </c>
      <c r="C47" s="17">
        <v>263322</v>
      </c>
      <c r="D47" s="17">
        <v>454142</v>
      </c>
    </row>
    <row r="48" spans="1:4" hidden="1" x14ac:dyDescent="0.25">
      <c r="A48" s="16">
        <v>2010</v>
      </c>
      <c r="B48" s="17">
        <v>357932</v>
      </c>
      <c r="C48" s="17">
        <v>257441</v>
      </c>
      <c r="D48" s="17">
        <v>449899</v>
      </c>
    </row>
    <row r="49" spans="1:4" hidden="1" x14ac:dyDescent="0.25">
      <c r="A49" s="16">
        <v>2011</v>
      </c>
      <c r="B49" s="17">
        <v>325922</v>
      </c>
      <c r="C49" s="17">
        <v>247541</v>
      </c>
      <c r="D49" s="17">
        <v>437118</v>
      </c>
    </row>
    <row r="50" spans="1:4" hidden="1" x14ac:dyDescent="0.25">
      <c r="A50" s="16">
        <v>2012</v>
      </c>
      <c r="B50" s="17">
        <v>275355</v>
      </c>
      <c r="C50" s="17">
        <v>236777</v>
      </c>
      <c r="D50" s="17">
        <v>420086</v>
      </c>
    </row>
    <row r="51" spans="1:4" hidden="1" x14ac:dyDescent="0.25">
      <c r="A51" s="16">
        <v>2013</v>
      </c>
      <c r="B51" s="17">
        <v>249775</v>
      </c>
      <c r="C51" s="17">
        <v>229225</v>
      </c>
      <c r="D51" s="17">
        <v>403710</v>
      </c>
    </row>
    <row r="52" spans="1:4" hidden="1" x14ac:dyDescent="0.25">
      <c r="A52" s="16">
        <v>2014</v>
      </c>
      <c r="B52" s="17">
        <v>218531</v>
      </c>
      <c r="C52" s="17">
        <v>223527</v>
      </c>
      <c r="D52" s="17">
        <v>391928</v>
      </c>
    </row>
  </sheetData>
  <sheetProtection algorithmName="SHA-512" hashValue="YzZe/Cy51G8xcKi9qQkrA1617/TFEL4xhbGuRuYuPmifxtA/BZjTemqjXVeLvKfHu6c7VWSEp+fiEhLj3iuqnA==" saltValue="aATkIe4LeFOR2LFr7GjZCg==" spinCount="100000" sheet="1" scenarios="1"/>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53"/>
  <sheetViews>
    <sheetView showGridLines="0" showRowColHeaders="0" zoomScale="80" zoomScaleNormal="80" workbookViewId="0">
      <selection sqref="A1:F1"/>
    </sheetView>
  </sheetViews>
  <sheetFormatPr defaultRowHeight="15.75" x14ac:dyDescent="0.25"/>
  <cols>
    <col min="1" max="16384" width="9" style="27"/>
  </cols>
  <sheetData>
    <row r="1" spans="1:5" ht="15.75" customHeight="1" x14ac:dyDescent="0.3">
      <c r="A1" s="90"/>
    </row>
    <row r="3" spans="1:5" x14ac:dyDescent="0.25">
      <c r="E3" s="29"/>
    </row>
    <row r="29" spans="1:1" x14ac:dyDescent="0.25">
      <c r="A29" s="91" t="s">
        <v>337</v>
      </c>
    </row>
    <row r="37" spans="1:4" hidden="1" x14ac:dyDescent="0.25">
      <c r="A37" s="29" t="s">
        <v>1</v>
      </c>
      <c r="B37" s="29" t="s">
        <v>225</v>
      </c>
      <c r="C37" s="29" t="s">
        <v>226</v>
      </c>
      <c r="D37" s="29" t="s">
        <v>224</v>
      </c>
    </row>
    <row r="38" spans="1:4" hidden="1" x14ac:dyDescent="0.25">
      <c r="A38" s="27">
        <v>2000</v>
      </c>
      <c r="B38" s="27">
        <v>324009</v>
      </c>
      <c r="C38" s="27">
        <v>232131.36</v>
      </c>
      <c r="D38" s="27">
        <v>337221.07</v>
      </c>
    </row>
    <row r="39" spans="1:4" hidden="1" x14ac:dyDescent="0.25">
      <c r="A39" s="27">
        <v>2001</v>
      </c>
      <c r="B39" s="31">
        <v>325454</v>
      </c>
      <c r="C39" s="31">
        <v>215147.54</v>
      </c>
      <c r="D39" s="31">
        <v>315338.02</v>
      </c>
    </row>
    <row r="40" spans="1:4" hidden="1" x14ac:dyDescent="0.25">
      <c r="A40" s="27">
        <v>2002</v>
      </c>
      <c r="B40" s="31">
        <v>323232</v>
      </c>
      <c r="C40" s="31">
        <v>197424.83</v>
      </c>
      <c r="D40" s="31">
        <v>293215.2</v>
      </c>
    </row>
    <row r="41" spans="1:4" hidden="1" x14ac:dyDescent="0.25">
      <c r="A41" s="27">
        <v>2003</v>
      </c>
      <c r="B41" s="31">
        <v>314889</v>
      </c>
      <c r="C41" s="31">
        <v>181906.86</v>
      </c>
      <c r="D41" s="31">
        <v>274151.43</v>
      </c>
    </row>
    <row r="42" spans="1:4" hidden="1" x14ac:dyDescent="0.25">
      <c r="A42" s="27">
        <v>2004</v>
      </c>
      <c r="B42" s="31">
        <v>301592</v>
      </c>
      <c r="C42" s="31">
        <v>168928.19</v>
      </c>
      <c r="D42" s="31">
        <v>259097.48</v>
      </c>
    </row>
    <row r="43" spans="1:4" hidden="1" x14ac:dyDescent="0.25">
      <c r="A43" s="27">
        <v>2005</v>
      </c>
      <c r="B43" s="31">
        <v>284355</v>
      </c>
      <c r="C43" s="31">
        <v>159921.57</v>
      </c>
      <c r="D43" s="31">
        <v>249799.8</v>
      </c>
    </row>
    <row r="44" spans="1:4" hidden="1" x14ac:dyDescent="0.25">
      <c r="A44" s="27">
        <v>2006</v>
      </c>
      <c r="B44" s="31">
        <v>270030</v>
      </c>
      <c r="C44" s="31">
        <v>152817.72</v>
      </c>
      <c r="D44" s="31">
        <v>243133.31</v>
      </c>
    </row>
    <row r="45" spans="1:4" hidden="1" x14ac:dyDescent="0.25">
      <c r="A45" s="27">
        <v>2007</v>
      </c>
      <c r="B45" s="31">
        <v>248691</v>
      </c>
      <c r="C45" s="31">
        <v>150912.73000000001</v>
      </c>
      <c r="D45" s="31">
        <v>242389.54</v>
      </c>
    </row>
    <row r="46" spans="1:4" hidden="1" x14ac:dyDescent="0.25">
      <c r="A46" s="27">
        <v>2008</v>
      </c>
      <c r="B46" s="31">
        <v>231951</v>
      </c>
      <c r="C46" s="31">
        <v>147191.13</v>
      </c>
      <c r="D46" s="31">
        <v>239808.44</v>
      </c>
    </row>
    <row r="47" spans="1:4" hidden="1" x14ac:dyDescent="0.25">
      <c r="A47" s="27">
        <v>2009</v>
      </c>
      <c r="B47" s="31">
        <v>196702</v>
      </c>
      <c r="C47" s="31">
        <v>144513.63</v>
      </c>
      <c r="D47" s="31">
        <v>238008.33</v>
      </c>
    </row>
    <row r="48" spans="1:4" hidden="1" x14ac:dyDescent="0.25">
      <c r="A48" s="27">
        <v>2010</v>
      </c>
      <c r="B48" s="31">
        <v>167548</v>
      </c>
      <c r="C48" s="31">
        <v>144358.18</v>
      </c>
      <c r="D48" s="31">
        <v>239715.41</v>
      </c>
    </row>
    <row r="49" spans="1:4" hidden="1" x14ac:dyDescent="0.25">
      <c r="A49" s="27">
        <v>2011</v>
      </c>
      <c r="B49" s="31">
        <v>143432</v>
      </c>
      <c r="C49" s="31">
        <v>143553.81</v>
      </c>
      <c r="D49" s="31">
        <v>238573.87</v>
      </c>
    </row>
    <row r="50" spans="1:4" hidden="1" x14ac:dyDescent="0.25">
      <c r="A50" s="27">
        <v>2012</v>
      </c>
      <c r="B50" s="31">
        <v>116142</v>
      </c>
      <c r="C50" s="31">
        <v>141853.92000000001</v>
      </c>
      <c r="D50" s="31">
        <v>236318.21</v>
      </c>
    </row>
    <row r="51" spans="1:4" hidden="1" x14ac:dyDescent="0.25">
      <c r="A51" s="27">
        <v>2013</v>
      </c>
      <c r="B51" s="31">
        <v>97798</v>
      </c>
      <c r="C51" s="31">
        <v>140041.07999999999</v>
      </c>
      <c r="D51" s="31">
        <v>233165.19</v>
      </c>
    </row>
    <row r="52" spans="1:4" hidden="1" x14ac:dyDescent="0.25">
      <c r="A52" s="27">
        <v>2014</v>
      </c>
      <c r="B52" s="27">
        <v>70098</v>
      </c>
      <c r="C52" s="27">
        <v>137852.76999999999</v>
      </c>
      <c r="D52" s="27">
        <v>228379.18</v>
      </c>
    </row>
    <row r="53" spans="1:4" hidden="1" x14ac:dyDescent="0.25">
      <c r="A53" s="27">
        <v>2015</v>
      </c>
      <c r="B53" s="27">
        <v>56672.6126</v>
      </c>
      <c r="C53" s="27">
        <v>133161.74</v>
      </c>
      <c r="D53" s="27">
        <v>219364.24</v>
      </c>
    </row>
  </sheetData>
  <sheetProtection algorithmName="SHA-512" hashValue="WKJkI5YEQLJzJypRwlJo2vbuefUTS2VwuSD5QBkhj/O72wxrfcJFw5RxlnT3A5XOCxa+gsThKZ6j822i4du9/g==" saltValue="a5Cc1qqbpmIirDDz5Ju+8w==" spinCount="100000" sheet="1" scenarios="1"/>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Q36"/>
  <sheetViews>
    <sheetView showGridLines="0" showRowColHeaders="0" zoomScale="80" zoomScaleNormal="80" workbookViewId="0"/>
  </sheetViews>
  <sheetFormatPr defaultRowHeight="15.75" x14ac:dyDescent="0.25"/>
  <cols>
    <col min="1" max="16384" width="9" style="1"/>
  </cols>
  <sheetData>
    <row r="1" spans="14:17" x14ac:dyDescent="0.25">
      <c r="N1" s="214" t="s">
        <v>232</v>
      </c>
      <c r="O1" s="214"/>
      <c r="P1" s="214"/>
      <c r="Q1" s="214"/>
    </row>
    <row r="2" spans="14:17" x14ac:dyDescent="0.25">
      <c r="N2" s="214"/>
      <c r="O2" s="214"/>
      <c r="P2" s="214"/>
      <c r="Q2" s="214"/>
    </row>
    <row r="3" spans="14:17" x14ac:dyDescent="0.25">
      <c r="N3" s="214"/>
      <c r="O3" s="214"/>
      <c r="P3" s="214"/>
      <c r="Q3" s="214"/>
    </row>
    <row r="4" spans="14:17" x14ac:dyDescent="0.25">
      <c r="N4" s="214"/>
      <c r="O4" s="214"/>
      <c r="P4" s="214"/>
      <c r="Q4" s="214"/>
    </row>
    <row r="5" spans="14:17" x14ac:dyDescent="0.25">
      <c r="N5" s="214"/>
      <c r="O5" s="214"/>
      <c r="P5" s="214"/>
      <c r="Q5" s="214"/>
    </row>
    <row r="6" spans="14:17" x14ac:dyDescent="0.25">
      <c r="N6" s="214"/>
      <c r="O6" s="214"/>
      <c r="P6" s="214"/>
      <c r="Q6" s="214"/>
    </row>
    <row r="7" spans="14:17" x14ac:dyDescent="0.25">
      <c r="N7" s="214"/>
      <c r="O7" s="214"/>
      <c r="P7" s="214"/>
      <c r="Q7" s="214"/>
    </row>
    <row r="8" spans="14:17" x14ac:dyDescent="0.25">
      <c r="N8" s="214"/>
      <c r="O8" s="214"/>
      <c r="P8" s="214"/>
      <c r="Q8" s="214"/>
    </row>
    <row r="9" spans="14:17" x14ac:dyDescent="0.25">
      <c r="N9" s="214"/>
      <c r="O9" s="214"/>
      <c r="P9" s="214"/>
      <c r="Q9" s="214"/>
    </row>
    <row r="10" spans="14:17" x14ac:dyDescent="0.25">
      <c r="N10" s="214"/>
      <c r="O10" s="214"/>
      <c r="P10" s="214"/>
      <c r="Q10" s="214"/>
    </row>
    <row r="11" spans="14:17" x14ac:dyDescent="0.25">
      <c r="N11" s="214"/>
      <c r="O11" s="214"/>
      <c r="P11" s="214"/>
      <c r="Q11" s="214"/>
    </row>
    <row r="12" spans="14:17" x14ac:dyDescent="0.25">
      <c r="N12" s="214"/>
      <c r="O12" s="214"/>
      <c r="P12" s="214"/>
      <c r="Q12" s="214"/>
    </row>
    <row r="13" spans="14:17" x14ac:dyDescent="0.25">
      <c r="N13" s="214"/>
      <c r="O13" s="214"/>
      <c r="P13" s="214"/>
      <c r="Q13" s="214"/>
    </row>
    <row r="24" spans="1:15" ht="18.75" x14ac:dyDescent="0.25">
      <c r="A24" s="15"/>
    </row>
    <row r="29" spans="1:15" x14ac:dyDescent="0.25">
      <c r="A29" s="14" t="s">
        <v>206</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217</v>
      </c>
      <c r="B32" s="1">
        <v>230</v>
      </c>
      <c r="C32" s="1">
        <v>230</v>
      </c>
      <c r="D32" s="1">
        <v>230</v>
      </c>
      <c r="E32" s="1">
        <v>230</v>
      </c>
      <c r="F32" s="1">
        <v>230</v>
      </c>
      <c r="G32" s="1">
        <v>220</v>
      </c>
      <c r="H32" s="1">
        <v>210</v>
      </c>
      <c r="I32" s="1">
        <v>190</v>
      </c>
      <c r="J32" s="1">
        <v>170</v>
      </c>
      <c r="K32" s="1">
        <v>150</v>
      </c>
      <c r="L32" s="1">
        <v>130</v>
      </c>
      <c r="M32" s="1">
        <v>120</v>
      </c>
      <c r="N32" s="1">
        <v>100</v>
      </c>
      <c r="O32" s="1">
        <v>90</v>
      </c>
    </row>
    <row r="33" spans="1:15" hidden="1" x14ac:dyDescent="0.25">
      <c r="A33" s="1" t="s">
        <v>218</v>
      </c>
      <c r="B33" s="1">
        <v>27</v>
      </c>
      <c r="C33" s="1">
        <v>30</v>
      </c>
      <c r="D33" s="1">
        <v>32</v>
      </c>
      <c r="E33" s="1">
        <v>34</v>
      </c>
      <c r="F33" s="1">
        <v>36</v>
      </c>
      <c r="G33" s="1">
        <v>36</v>
      </c>
      <c r="H33" s="1">
        <v>37</v>
      </c>
      <c r="I33" s="1">
        <v>36</v>
      </c>
      <c r="J33" s="1">
        <v>36</v>
      </c>
      <c r="K33" s="1">
        <v>35</v>
      </c>
      <c r="L33" s="1">
        <v>34</v>
      </c>
      <c r="M33" s="1">
        <v>32</v>
      </c>
      <c r="N33" s="1">
        <v>31</v>
      </c>
      <c r="O33" s="1">
        <v>29</v>
      </c>
    </row>
    <row r="34" spans="1:15" hidden="1" x14ac:dyDescent="0.25">
      <c r="A34" s="1" t="s">
        <v>219</v>
      </c>
      <c r="B34" s="1">
        <v>13</v>
      </c>
      <c r="C34" s="1">
        <v>15</v>
      </c>
      <c r="D34" s="1">
        <v>18</v>
      </c>
      <c r="E34" s="1">
        <v>20</v>
      </c>
      <c r="F34" s="1">
        <v>23</v>
      </c>
      <c r="G34" s="1">
        <v>26</v>
      </c>
      <c r="H34" s="1">
        <v>28</v>
      </c>
      <c r="I34" s="1">
        <v>29</v>
      </c>
      <c r="J34" s="1">
        <v>31</v>
      </c>
      <c r="K34" s="1">
        <v>32</v>
      </c>
      <c r="L34" s="1">
        <v>32</v>
      </c>
      <c r="M34" s="1">
        <v>32</v>
      </c>
      <c r="N34" s="1">
        <v>32</v>
      </c>
      <c r="O34" s="1">
        <v>32</v>
      </c>
    </row>
    <row r="35" spans="1:15" hidden="1" x14ac:dyDescent="0.25">
      <c r="A35" s="1" t="s">
        <v>220</v>
      </c>
      <c r="B35" s="1">
        <v>12</v>
      </c>
      <c r="C35" s="1">
        <v>13</v>
      </c>
      <c r="D35" s="1">
        <v>14</v>
      </c>
      <c r="E35" s="1">
        <v>16</v>
      </c>
      <c r="F35" s="1">
        <v>17</v>
      </c>
      <c r="G35" s="1">
        <v>19</v>
      </c>
      <c r="H35" s="1">
        <v>20</v>
      </c>
      <c r="I35" s="1">
        <v>21</v>
      </c>
      <c r="J35" s="1">
        <v>22</v>
      </c>
      <c r="K35" s="1">
        <v>24</v>
      </c>
      <c r="L35" s="1">
        <v>25</v>
      </c>
      <c r="M35" s="1">
        <v>26</v>
      </c>
      <c r="N35" s="1">
        <v>27</v>
      </c>
      <c r="O35" s="1">
        <v>28</v>
      </c>
    </row>
    <row r="36" spans="1:15" hidden="1" x14ac:dyDescent="0.25">
      <c r="A36" s="1" t="s">
        <v>221</v>
      </c>
      <c r="B36" s="1">
        <v>59</v>
      </c>
      <c r="C36" s="1">
        <v>59</v>
      </c>
      <c r="D36" s="1">
        <v>59</v>
      </c>
      <c r="E36" s="1">
        <v>58</v>
      </c>
      <c r="F36" s="1">
        <v>55</v>
      </c>
      <c r="G36" s="1">
        <v>53</v>
      </c>
      <c r="H36" s="1">
        <v>50</v>
      </c>
      <c r="I36" s="1">
        <v>47</v>
      </c>
      <c r="J36" s="1">
        <v>45</v>
      </c>
      <c r="K36" s="1">
        <v>43</v>
      </c>
      <c r="L36" s="1">
        <v>42</v>
      </c>
      <c r="M36" s="1">
        <v>40</v>
      </c>
      <c r="N36" s="1">
        <v>38</v>
      </c>
      <c r="O36" s="1">
        <v>37</v>
      </c>
    </row>
  </sheetData>
  <sheetProtection algorithmName="SHA-512" hashValue="usnwPakExsAOxHgyYwEG97FFaH3WXBjfKD/NdyITknjoUPyQ7lihAyPpgpfMcQcqFkze5Cpw4J0KN0ReS4ZxPg==" saltValue="72yX8yaNHWVhGQP0cqsGbQ==" spinCount="100000" sheet="1" scenarios="1"/>
  <mergeCells count="1">
    <mergeCell ref="N1:Q13"/>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Q40"/>
  <sheetViews>
    <sheetView showGridLines="0" showRowColHeaders="0" zoomScale="80" zoomScaleNormal="80" workbookViewId="0">
      <selection sqref="A1:F1"/>
    </sheetView>
  </sheetViews>
  <sheetFormatPr defaultRowHeight="15.75" x14ac:dyDescent="0.25"/>
  <cols>
    <col min="1" max="16384" width="9" style="27"/>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 ht="18.75" x14ac:dyDescent="0.25">
      <c r="A24" s="80"/>
    </row>
    <row r="29" spans="1:1" x14ac:dyDescent="0.25">
      <c r="A29" s="48" t="s">
        <v>338</v>
      </c>
    </row>
    <row r="35" spans="1:17" hidden="1" x14ac:dyDescent="0.25">
      <c r="B35" s="27">
        <v>2000</v>
      </c>
      <c r="C35" s="27">
        <v>2001</v>
      </c>
      <c r="D35" s="27">
        <v>2002</v>
      </c>
      <c r="E35" s="27">
        <v>2003</v>
      </c>
      <c r="F35" s="27">
        <v>2004</v>
      </c>
      <c r="G35" s="27">
        <v>2005</v>
      </c>
      <c r="H35" s="27">
        <v>2006</v>
      </c>
      <c r="I35" s="27">
        <v>2007</v>
      </c>
      <c r="J35" s="27">
        <v>2008</v>
      </c>
      <c r="K35" s="27">
        <v>2009</v>
      </c>
      <c r="L35" s="27">
        <v>2010</v>
      </c>
      <c r="M35" s="27">
        <v>2011</v>
      </c>
      <c r="N35" s="27">
        <v>2012</v>
      </c>
      <c r="O35" s="27">
        <v>2013</v>
      </c>
      <c r="P35" s="27">
        <v>2014</v>
      </c>
      <c r="Q35" s="27">
        <v>2015</v>
      </c>
    </row>
    <row r="36" spans="1:17" hidden="1" x14ac:dyDescent="0.25">
      <c r="A36" s="27" t="s">
        <v>217</v>
      </c>
      <c r="B36" s="27">
        <v>144.351</v>
      </c>
      <c r="C36" s="27">
        <v>148.53100000000001</v>
      </c>
      <c r="D36" s="27">
        <v>150.75399999999999</v>
      </c>
      <c r="E36" s="27">
        <v>150.209</v>
      </c>
      <c r="F36" s="27">
        <v>146.559</v>
      </c>
      <c r="G36" s="27">
        <v>139.708</v>
      </c>
      <c r="H36" s="27">
        <v>130.57599999999999</v>
      </c>
      <c r="I36" s="27">
        <v>117.887</v>
      </c>
      <c r="J36" s="27">
        <v>104.42700000000001</v>
      </c>
      <c r="K36" s="27">
        <v>91.763999999999996</v>
      </c>
      <c r="L36" s="27">
        <v>74.722999999999999</v>
      </c>
      <c r="M36" s="27">
        <v>61.164000000000001</v>
      </c>
      <c r="N36" s="27">
        <v>50.203000000000003</v>
      </c>
      <c r="O36" s="27">
        <v>41.047887199999998</v>
      </c>
      <c r="P36" s="27">
        <v>31.598724600000001</v>
      </c>
      <c r="Q36" s="27">
        <v>24.815485199999998</v>
      </c>
    </row>
    <row r="37" spans="1:17" hidden="1" x14ac:dyDescent="0.25">
      <c r="A37" s="27" t="s">
        <v>218</v>
      </c>
      <c r="B37" s="27">
        <v>14.5275459</v>
      </c>
      <c r="C37" s="27">
        <v>16.206748000000001</v>
      </c>
      <c r="D37" s="27">
        <v>17.734000000000002</v>
      </c>
      <c r="E37" s="27">
        <v>19.07</v>
      </c>
      <c r="F37" s="27">
        <v>20.222999999999999</v>
      </c>
      <c r="G37" s="27">
        <v>21.201000000000001</v>
      </c>
      <c r="H37" s="27">
        <v>21.847999999999999</v>
      </c>
      <c r="I37" s="27">
        <v>21.963000000000001</v>
      </c>
      <c r="J37" s="27">
        <v>21.173999999999999</v>
      </c>
      <c r="K37" s="27">
        <v>20.614000000000001</v>
      </c>
      <c r="L37" s="27">
        <v>19.106000000000002</v>
      </c>
      <c r="M37" s="27">
        <v>17.617000000000001</v>
      </c>
      <c r="N37" s="27">
        <v>15.965</v>
      </c>
      <c r="O37" s="27">
        <v>14.432</v>
      </c>
      <c r="P37" s="27">
        <v>12.728999999999999</v>
      </c>
      <c r="Q37" s="27">
        <v>11.3887927</v>
      </c>
    </row>
    <row r="38" spans="1:17" hidden="1" x14ac:dyDescent="0.25">
      <c r="A38" s="27" t="s">
        <v>219</v>
      </c>
      <c r="B38" s="27">
        <v>5.5950718999999998</v>
      </c>
      <c r="C38" s="27">
        <v>6.8801062000000002</v>
      </c>
      <c r="D38" s="27">
        <v>8.2211587999999995</v>
      </c>
      <c r="E38" s="27">
        <v>9.6152329000000005</v>
      </c>
      <c r="F38" s="27">
        <v>11.0713273</v>
      </c>
      <c r="G38" s="27">
        <v>12.512452300000001</v>
      </c>
      <c r="H38" s="27">
        <v>13.8536117</v>
      </c>
      <c r="I38" s="27">
        <v>14.9477969</v>
      </c>
      <c r="J38" s="27">
        <v>15.361998700000001</v>
      </c>
      <c r="K38" s="27">
        <v>15.817</v>
      </c>
      <c r="L38" s="27">
        <v>15.632999999999999</v>
      </c>
      <c r="M38" s="27">
        <v>15.238</v>
      </c>
      <c r="N38" s="27">
        <v>14.548999999999999</v>
      </c>
      <c r="O38" s="27">
        <v>13.625999999999999</v>
      </c>
      <c r="P38" s="27">
        <v>12.558</v>
      </c>
      <c r="Q38" s="27">
        <v>11.896000000000001</v>
      </c>
    </row>
    <row r="39" spans="1:17" hidden="1" x14ac:dyDescent="0.25">
      <c r="A39" s="27" t="s">
        <v>220</v>
      </c>
      <c r="B39" s="27">
        <v>5.9125501000000007</v>
      </c>
      <c r="C39" s="27">
        <v>6.4065532999999997</v>
      </c>
      <c r="D39" s="27">
        <v>6.9955407999999997</v>
      </c>
      <c r="E39" s="27">
        <v>7.7075100000000001</v>
      </c>
      <c r="F39" s="27">
        <v>8.4834943000000003</v>
      </c>
      <c r="G39" s="27">
        <v>9.1124935000000011</v>
      </c>
      <c r="H39" s="27">
        <v>9.6775022000000011</v>
      </c>
      <c r="I39" s="27">
        <v>10.272520699999999</v>
      </c>
      <c r="J39" s="27">
        <v>10.535555700000002</v>
      </c>
      <c r="K39" s="27">
        <v>10.854619899999999</v>
      </c>
      <c r="L39" s="27">
        <v>11.315718199999999</v>
      </c>
      <c r="M39" s="27">
        <v>11.774815</v>
      </c>
      <c r="N39" s="27">
        <v>12.222848599999999</v>
      </c>
      <c r="O39" s="27">
        <v>12.431990599999999</v>
      </c>
      <c r="P39" s="27">
        <v>12.33</v>
      </c>
      <c r="Q39" s="27">
        <v>12.086</v>
      </c>
    </row>
    <row r="40" spans="1:17" hidden="1" x14ac:dyDescent="0.25">
      <c r="A40" s="27" t="s">
        <v>221</v>
      </c>
      <c r="B40" s="27">
        <v>30.940999999999999</v>
      </c>
      <c r="C40" s="27">
        <v>31.667000000000002</v>
      </c>
      <c r="D40" s="27">
        <v>31.71</v>
      </c>
      <c r="E40" s="27">
        <v>31.141999999999999</v>
      </c>
      <c r="F40" s="27">
        <v>30.050999999999998</v>
      </c>
      <c r="G40" s="27">
        <v>28.481999999999999</v>
      </c>
      <c r="H40" s="27">
        <v>26.632999999999999</v>
      </c>
      <c r="I40" s="27">
        <v>24.724</v>
      </c>
      <c r="J40" s="27">
        <v>22.844999999999999</v>
      </c>
      <c r="K40" s="27">
        <v>21.33</v>
      </c>
      <c r="L40" s="27">
        <v>20.260999999999999</v>
      </c>
      <c r="M40" s="27">
        <v>19.446999999999999</v>
      </c>
      <c r="N40" s="27">
        <v>18.738</v>
      </c>
      <c r="O40" s="27">
        <v>18.145</v>
      </c>
      <c r="P40" s="27">
        <v>17.715</v>
      </c>
      <c r="Q40" s="27">
        <v>17.510000000000002</v>
      </c>
    </row>
  </sheetData>
  <sheetProtection algorithmName="SHA-512" hashValue="CvthAg4Q+6EOLz5uMc/7K9KXEP8y/eyLlgE/IiJV+98KtffBzj4t92MkqViLnR9/iN+Y1ZiVaRvokrriiN2gAg==" saltValue="fdz9BRU6/Ovt6lDkdyLQNg==" spinCount="100000" sheet="1" scenarios="1"/>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T202"/>
  <sheetViews>
    <sheetView showGridLines="0" showRowColHeaders="0" zoomScale="70" zoomScaleNormal="70" workbookViewId="0">
      <selection sqref="A1:T1"/>
    </sheetView>
  </sheetViews>
  <sheetFormatPr defaultRowHeight="15.75" x14ac:dyDescent="0.25"/>
  <cols>
    <col min="1" max="5" width="9" style="92"/>
    <col min="6" max="6" width="9.375" style="92" bestFit="1" customWidth="1"/>
    <col min="7" max="16384" width="9" style="92"/>
  </cols>
  <sheetData>
    <row r="1" spans="1:20" ht="21" x14ac:dyDescent="0.35">
      <c r="A1" s="205" t="s">
        <v>316</v>
      </c>
      <c r="B1" s="205"/>
      <c r="C1" s="205"/>
      <c r="D1" s="205"/>
      <c r="E1" s="205"/>
      <c r="F1" s="205"/>
      <c r="G1" s="205"/>
      <c r="H1" s="205"/>
      <c r="I1" s="205"/>
      <c r="J1" s="205"/>
      <c r="K1" s="205"/>
      <c r="L1" s="205"/>
      <c r="M1" s="205"/>
      <c r="N1" s="205"/>
      <c r="O1" s="205"/>
      <c r="P1" s="205"/>
      <c r="Q1" s="205"/>
      <c r="R1" s="205"/>
      <c r="S1" s="205"/>
      <c r="T1" s="205"/>
    </row>
    <row r="31" spans="1:19" ht="15.75" customHeight="1" x14ac:dyDescent="0.25">
      <c r="A31" s="103" t="s">
        <v>337</v>
      </c>
      <c r="I31" s="114"/>
      <c r="J31" s="114"/>
      <c r="K31" s="114"/>
      <c r="L31" s="114"/>
      <c r="M31" s="114"/>
      <c r="N31" s="114"/>
      <c r="O31" s="114"/>
      <c r="P31" s="114"/>
      <c r="Q31" s="114"/>
      <c r="R31" s="114"/>
      <c r="S31" s="114"/>
    </row>
    <row r="39" spans="1:13" ht="18.75" hidden="1" x14ac:dyDescent="0.3">
      <c r="B39" s="100" t="s">
        <v>174</v>
      </c>
      <c r="C39" s="100">
        <v>2000</v>
      </c>
      <c r="D39" s="100"/>
      <c r="G39" s="100" t="s">
        <v>174</v>
      </c>
      <c r="H39" s="100">
        <v>2015</v>
      </c>
    </row>
    <row r="40" spans="1:13" hidden="1" x14ac:dyDescent="0.25">
      <c r="A40" s="92">
        <v>1</v>
      </c>
      <c r="B40" s="92" t="s">
        <v>28</v>
      </c>
      <c r="C40" s="130">
        <v>2515</v>
      </c>
      <c r="D40" s="116">
        <f t="shared" ref="D40:D61" si="0">(IF(ISNUMBER(C40),(IF(C40&lt;100,"&lt;100",IF(C40&lt;200,"&lt;200",IF(C40&lt;500,"&lt;500",IF(C40&lt;1000,"&lt;1,000",IF(C40&lt;10000,(ROUND(C40,-2)),IF(C40&lt;100000,(ROUND(C40,-3)),IF(C40&lt;1000000,(ROUND(C40,-4)),IF(C40&gt;=1000000,(ROUND(C40,-5))))))))))),"-"))</f>
        <v>2500</v>
      </c>
      <c r="E40" s="95">
        <f>C40/$C$61</f>
        <v>0.13846198660490663</v>
      </c>
      <c r="G40" s="92" t="s">
        <v>28</v>
      </c>
      <c r="H40" s="130">
        <v>6301</v>
      </c>
      <c r="I40" s="116">
        <f t="shared" ref="I40:I59" si="1">(IF(ISNUMBER(H40),(IF(H40&lt;100,"&lt;100",IF(H40&lt;200,"&lt;200",IF(H40&lt;500,"&lt;500",IF(H40&lt;1000,"&lt;1,000",IF(H40&lt;10000,(ROUND(H40,-2)),IF(H40&lt;100000,(ROUND(H40,-3)),IF(H40&lt;1000000,(ROUND(H40,-4)),IF(H40&gt;=1000000,(ROUND(H40,-5))))))))))),"-"))</f>
        <v>6300</v>
      </c>
      <c r="J40" s="95">
        <f>H40/$H$61</f>
        <v>0.151966296639306</v>
      </c>
      <c r="L40" s="106" t="s">
        <v>15</v>
      </c>
      <c r="M40" s="131"/>
    </row>
    <row r="41" spans="1:13" hidden="1" x14ac:dyDescent="0.25">
      <c r="A41" s="92">
        <v>2</v>
      </c>
      <c r="B41" s="92" t="s">
        <v>31</v>
      </c>
      <c r="C41" s="148">
        <v>2051</v>
      </c>
      <c r="D41" s="116">
        <f t="shared" si="0"/>
        <v>2100</v>
      </c>
      <c r="E41" s="95">
        <f t="shared" ref="E41:E61" si="2">C41/$C$61</f>
        <v>0.11291671352948848</v>
      </c>
      <c r="G41" s="92" t="s">
        <v>130</v>
      </c>
      <c r="H41" s="144">
        <v>5786</v>
      </c>
      <c r="I41" s="116">
        <f t="shared" si="1"/>
        <v>5800</v>
      </c>
      <c r="J41" s="95">
        <f t="shared" ref="J41:J61" si="3">H41/$H$61</f>
        <v>0.13954562646485072</v>
      </c>
      <c r="L41" s="106" t="s">
        <v>54</v>
      </c>
      <c r="M41" s="132"/>
    </row>
    <row r="42" spans="1:13" hidden="1" x14ac:dyDescent="0.25">
      <c r="A42" s="92">
        <v>3</v>
      </c>
      <c r="B42" s="92" t="s">
        <v>20</v>
      </c>
      <c r="C42" s="133">
        <v>1450</v>
      </c>
      <c r="D42" s="116">
        <f t="shared" si="0"/>
        <v>1500</v>
      </c>
      <c r="E42" s="95">
        <f t="shared" si="2"/>
        <v>7.9828978360681757E-2</v>
      </c>
      <c r="G42" s="92" t="s">
        <v>98</v>
      </c>
      <c r="H42" s="132">
        <v>3072</v>
      </c>
      <c r="I42" s="116"/>
      <c r="J42" s="95">
        <f t="shared" si="3"/>
        <v>7.4089900535779712E-2</v>
      </c>
      <c r="L42" s="106" t="s">
        <v>56</v>
      </c>
      <c r="M42" s="130"/>
    </row>
    <row r="43" spans="1:13" hidden="1" x14ac:dyDescent="0.25">
      <c r="A43" s="92">
        <v>4</v>
      </c>
      <c r="B43" s="92" t="s">
        <v>98</v>
      </c>
      <c r="C43" s="132">
        <v>1272</v>
      </c>
      <c r="D43" s="116"/>
      <c r="E43" s="95">
        <f t="shared" si="2"/>
        <v>7.0029283086060143E-2</v>
      </c>
      <c r="G43" s="92" t="s">
        <v>20</v>
      </c>
      <c r="H43" s="133">
        <v>2783</v>
      </c>
      <c r="I43" s="116">
        <f t="shared" si="1"/>
        <v>2800</v>
      </c>
      <c r="J43" s="95">
        <f t="shared" si="3"/>
        <v>6.7119854554386377E-2</v>
      </c>
      <c r="L43" s="106" t="s">
        <v>59</v>
      </c>
      <c r="M43" s="133"/>
    </row>
    <row r="44" spans="1:13" hidden="1" x14ac:dyDescent="0.25">
      <c r="A44" s="92">
        <v>5</v>
      </c>
      <c r="B44" s="92" t="s">
        <v>130</v>
      </c>
      <c r="C44" s="144">
        <v>1119.3579999999999</v>
      </c>
      <c r="D44" s="116">
        <f t="shared" si="0"/>
        <v>1100</v>
      </c>
      <c r="E44" s="95">
        <f t="shared" si="2"/>
        <v>6.162565900679725E-2</v>
      </c>
      <c r="G44" s="92" t="s">
        <v>32</v>
      </c>
      <c r="H44" s="135">
        <v>2341</v>
      </c>
      <c r="I44" s="116">
        <f t="shared" si="1"/>
        <v>2300</v>
      </c>
      <c r="J44" s="95">
        <f t="shared" si="3"/>
        <v>5.6459784229902443E-2</v>
      </c>
      <c r="L44" s="106" t="s">
        <v>60</v>
      </c>
      <c r="M44" s="134"/>
    </row>
    <row r="45" spans="1:13" hidden="1" x14ac:dyDescent="0.25">
      <c r="A45" s="92">
        <v>6</v>
      </c>
      <c r="B45" s="92" t="s">
        <v>32</v>
      </c>
      <c r="C45" s="135">
        <v>1099</v>
      </c>
      <c r="D45" s="116">
        <f t="shared" si="0"/>
        <v>1100</v>
      </c>
      <c r="E45" s="95">
        <f t="shared" si="2"/>
        <v>6.0504860150613279E-2</v>
      </c>
      <c r="G45" s="92" t="s">
        <v>19</v>
      </c>
      <c r="H45" s="137">
        <v>2235</v>
      </c>
      <c r="I45" s="116"/>
      <c r="J45" s="95">
        <f t="shared" si="3"/>
        <v>5.3903296776519422E-2</v>
      </c>
      <c r="L45" s="106" t="s">
        <v>280</v>
      </c>
      <c r="M45" s="135"/>
    </row>
    <row r="46" spans="1:13" hidden="1" x14ac:dyDescent="0.25">
      <c r="A46" s="92">
        <v>7</v>
      </c>
      <c r="B46" s="92" t="s">
        <v>173</v>
      </c>
      <c r="C46" s="143">
        <v>1080</v>
      </c>
      <c r="D46" s="116">
        <f t="shared" si="0"/>
        <v>1100</v>
      </c>
      <c r="E46" s="95">
        <f t="shared" si="2"/>
        <v>5.9458825261749178E-2</v>
      </c>
      <c r="G46" s="92" t="s">
        <v>31</v>
      </c>
      <c r="H46" s="148">
        <v>1911</v>
      </c>
      <c r="I46" s="116">
        <f t="shared" si="1"/>
        <v>1900</v>
      </c>
      <c r="J46" s="95">
        <f t="shared" si="3"/>
        <v>4.6089127579386407E-2</v>
      </c>
      <c r="L46" s="106" t="s">
        <v>71</v>
      </c>
      <c r="M46" s="136"/>
    </row>
    <row r="47" spans="1:13" hidden="1" x14ac:dyDescent="0.25">
      <c r="A47" s="92">
        <v>8</v>
      </c>
      <c r="B47" s="92" t="s">
        <v>80</v>
      </c>
      <c r="C47" s="136">
        <v>986</v>
      </c>
      <c r="D47" s="116" t="str">
        <f t="shared" si="0"/>
        <v>&lt;1,000</v>
      </c>
      <c r="E47" s="95">
        <f t="shared" si="2"/>
        <v>5.4283705285263599E-2</v>
      </c>
      <c r="G47" s="92" t="s">
        <v>23</v>
      </c>
      <c r="H47" s="141">
        <v>1835</v>
      </c>
      <c r="I47" s="116">
        <f t="shared" si="1"/>
        <v>1800</v>
      </c>
      <c r="J47" s="95">
        <f t="shared" si="3"/>
        <v>4.4256174310923102E-2</v>
      </c>
      <c r="L47" s="106" t="s">
        <v>19</v>
      </c>
      <c r="M47" s="137"/>
    </row>
    <row r="48" spans="1:13" hidden="1" x14ac:dyDescent="0.25">
      <c r="A48" s="92">
        <v>9</v>
      </c>
      <c r="B48" s="92" t="s">
        <v>71</v>
      </c>
      <c r="C48" s="180">
        <v>684</v>
      </c>
      <c r="D48" s="116" t="str">
        <f t="shared" si="0"/>
        <v>&lt;1,000</v>
      </c>
      <c r="E48" s="95">
        <f t="shared" si="2"/>
        <v>3.7657255999107811E-2</v>
      </c>
      <c r="G48" s="92" t="s">
        <v>173</v>
      </c>
      <c r="H48" s="143">
        <v>1660</v>
      </c>
      <c r="I48" s="116">
        <f t="shared" si="1"/>
        <v>1700</v>
      </c>
      <c r="J48" s="95">
        <f t="shared" si="3"/>
        <v>4.0035558232224717E-2</v>
      </c>
      <c r="L48" s="106" t="s">
        <v>88</v>
      </c>
      <c r="M48" s="138"/>
    </row>
    <row r="49" spans="1:13" hidden="1" x14ac:dyDescent="0.25">
      <c r="A49" s="92">
        <v>10</v>
      </c>
      <c r="B49" s="92" t="s">
        <v>23</v>
      </c>
      <c r="C49" s="141">
        <v>683</v>
      </c>
      <c r="D49" s="116" t="str">
        <f t="shared" si="0"/>
        <v>&lt;1,000</v>
      </c>
      <c r="E49" s="95">
        <f t="shared" si="2"/>
        <v>3.7602201531272861E-2</v>
      </c>
      <c r="G49" s="92" t="s">
        <v>24</v>
      </c>
      <c r="H49" s="137">
        <v>1449</v>
      </c>
      <c r="I49" s="116">
        <f t="shared" si="1"/>
        <v>1400</v>
      </c>
      <c r="J49" s="95">
        <f t="shared" si="3"/>
        <v>3.4946701131622661E-2</v>
      </c>
      <c r="L49" s="106" t="s">
        <v>94</v>
      </c>
      <c r="M49" s="131"/>
    </row>
    <row r="50" spans="1:13" hidden="1" x14ac:dyDescent="0.25">
      <c r="A50" s="92">
        <v>11</v>
      </c>
      <c r="B50" s="92" t="s">
        <v>19</v>
      </c>
      <c r="C50" s="137">
        <v>571</v>
      </c>
      <c r="D50" s="116"/>
      <c r="E50" s="95">
        <f t="shared" si="2"/>
        <v>3.1436101133758131E-2</v>
      </c>
      <c r="G50" s="92" t="s">
        <v>80</v>
      </c>
      <c r="H50" s="136">
        <v>1449</v>
      </c>
      <c r="I50" s="116">
        <f t="shared" si="1"/>
        <v>1400</v>
      </c>
      <c r="J50" s="95">
        <f t="shared" si="3"/>
        <v>3.4946701131622661E-2</v>
      </c>
      <c r="L50" s="106" t="s">
        <v>98</v>
      </c>
      <c r="M50" s="132"/>
    </row>
    <row r="51" spans="1:13" hidden="1" x14ac:dyDescent="0.25">
      <c r="A51" s="92">
        <v>12</v>
      </c>
      <c r="B51" s="92" t="s">
        <v>26</v>
      </c>
      <c r="C51" s="132">
        <v>378</v>
      </c>
      <c r="D51" s="116" t="str">
        <f t="shared" si="0"/>
        <v>&lt;500</v>
      </c>
      <c r="E51" s="95">
        <f t="shared" si="2"/>
        <v>2.0810588841612212E-2</v>
      </c>
      <c r="G51" s="92" t="s">
        <v>71</v>
      </c>
      <c r="H51" s="180">
        <v>1080</v>
      </c>
      <c r="I51" s="116">
        <f t="shared" si="1"/>
        <v>1100</v>
      </c>
      <c r="J51" s="95">
        <f t="shared" si="3"/>
        <v>2.6047230657110055E-2</v>
      </c>
      <c r="L51" s="106" t="s">
        <v>99</v>
      </c>
      <c r="M51" s="130"/>
    </row>
    <row r="52" spans="1:13" hidden="1" x14ac:dyDescent="0.25">
      <c r="A52" s="92">
        <v>13</v>
      </c>
      <c r="B52" s="92" t="s">
        <v>280</v>
      </c>
      <c r="C52" s="135">
        <v>261.97429999999997</v>
      </c>
      <c r="D52" s="116" t="str">
        <f t="shared" si="0"/>
        <v>&lt;500</v>
      </c>
      <c r="E52" s="95">
        <f t="shared" si="2"/>
        <v>1.4422855672934311E-2</v>
      </c>
      <c r="G52" s="92" t="s">
        <v>56</v>
      </c>
      <c r="H52" s="130">
        <v>980</v>
      </c>
      <c r="I52" s="116" t="str">
        <f t="shared" si="1"/>
        <v>&lt;1,000</v>
      </c>
      <c r="J52" s="95">
        <f t="shared" si="3"/>
        <v>2.3635450040710979E-2</v>
      </c>
      <c r="L52" s="106" t="s">
        <v>20</v>
      </c>
      <c r="M52" s="133"/>
    </row>
    <row r="53" spans="1:13" hidden="1" x14ac:dyDescent="0.25">
      <c r="A53" s="92">
        <v>14</v>
      </c>
      <c r="B53" s="92" t="s">
        <v>54</v>
      </c>
      <c r="C53" s="183">
        <v>259</v>
      </c>
      <c r="D53" s="116" t="str">
        <f t="shared" si="0"/>
        <v>&lt;500</v>
      </c>
      <c r="E53" s="95">
        <f t="shared" si="2"/>
        <v>1.4259107169252811E-2</v>
      </c>
      <c r="G53" s="92" t="s">
        <v>280</v>
      </c>
      <c r="H53" s="135">
        <v>894</v>
      </c>
      <c r="I53" s="116" t="str">
        <f t="shared" si="1"/>
        <v>&lt;1,000</v>
      </c>
      <c r="J53" s="95">
        <f t="shared" si="3"/>
        <v>2.156131871060777E-2</v>
      </c>
      <c r="L53" s="106" t="s">
        <v>21</v>
      </c>
      <c r="M53" s="140"/>
    </row>
    <row r="54" spans="1:13" hidden="1" x14ac:dyDescent="0.25">
      <c r="A54" s="92">
        <v>15</v>
      </c>
      <c r="B54" s="92" t="s">
        <v>158</v>
      </c>
      <c r="C54" s="175">
        <v>252</v>
      </c>
      <c r="D54" s="116" t="str">
        <f t="shared" si="0"/>
        <v>&lt;500</v>
      </c>
      <c r="E54" s="95">
        <f t="shared" si="2"/>
        <v>1.3873725894408141E-2</v>
      </c>
      <c r="G54" s="92" t="s">
        <v>88</v>
      </c>
      <c r="H54" s="138">
        <v>541</v>
      </c>
      <c r="I54" s="116" t="str">
        <f t="shared" si="1"/>
        <v>&lt;1,000</v>
      </c>
      <c r="J54" s="95">
        <f t="shared" si="3"/>
        <v>1.304773313471902E-2</v>
      </c>
      <c r="L54" s="106" t="s">
        <v>23</v>
      </c>
      <c r="M54" s="141"/>
    </row>
    <row r="55" spans="1:13" hidden="1" x14ac:dyDescent="0.25">
      <c r="A55" s="92">
        <v>16</v>
      </c>
      <c r="B55" s="92" t="s">
        <v>51</v>
      </c>
      <c r="C55" s="184">
        <v>242</v>
      </c>
      <c r="D55" s="116" t="str">
        <f t="shared" si="0"/>
        <v>&lt;500</v>
      </c>
      <c r="E55" s="95">
        <f t="shared" si="2"/>
        <v>1.3323181216058612E-2</v>
      </c>
      <c r="G55" s="92" t="s">
        <v>60</v>
      </c>
      <c r="H55" s="134">
        <v>400</v>
      </c>
      <c r="I55" s="116" t="str">
        <f t="shared" si="1"/>
        <v>&lt;500</v>
      </c>
      <c r="J55" s="95">
        <f t="shared" si="3"/>
        <v>9.6471224655963177E-3</v>
      </c>
      <c r="L55" s="106" t="s">
        <v>116</v>
      </c>
      <c r="M55" s="136"/>
    </row>
    <row r="56" spans="1:13" hidden="1" x14ac:dyDescent="0.25">
      <c r="A56" s="92">
        <v>17</v>
      </c>
      <c r="B56" s="92" t="s">
        <v>24</v>
      </c>
      <c r="C56" s="137">
        <v>233</v>
      </c>
      <c r="D56" s="116" t="str">
        <f t="shared" si="0"/>
        <v>&lt;500</v>
      </c>
      <c r="E56" s="95">
        <f t="shared" si="2"/>
        <v>1.2827691005544034E-2</v>
      </c>
      <c r="G56" s="92" t="s">
        <v>15</v>
      </c>
      <c r="H56" s="181">
        <v>377</v>
      </c>
      <c r="I56" s="116" t="str">
        <f t="shared" si="1"/>
        <v>&lt;500</v>
      </c>
      <c r="J56" s="95">
        <f t="shared" si="3"/>
        <v>9.0924129238245284E-3</v>
      </c>
      <c r="L56" s="106" t="s">
        <v>24</v>
      </c>
      <c r="M56" s="137"/>
    </row>
    <row r="57" spans="1:13" hidden="1" x14ac:dyDescent="0.25">
      <c r="A57" s="92">
        <v>18</v>
      </c>
      <c r="B57" s="92" t="s">
        <v>56</v>
      </c>
      <c r="C57" s="130">
        <v>213</v>
      </c>
      <c r="D57" s="116" t="str">
        <f t="shared" si="0"/>
        <v>&lt;500</v>
      </c>
      <c r="E57" s="95">
        <f t="shared" si="2"/>
        <v>1.1726601648844976E-2</v>
      </c>
      <c r="G57" s="92" t="s">
        <v>99</v>
      </c>
      <c r="H57" s="130">
        <v>374</v>
      </c>
      <c r="I57" s="116" t="str">
        <f t="shared" si="1"/>
        <v>&lt;500</v>
      </c>
      <c r="J57" s="95">
        <f t="shared" si="3"/>
        <v>9.0200595053325557E-3</v>
      </c>
      <c r="L57" s="106" t="s">
        <v>130</v>
      </c>
      <c r="M57" s="144"/>
    </row>
    <row r="58" spans="1:13" hidden="1" x14ac:dyDescent="0.25">
      <c r="A58" s="92">
        <v>19</v>
      </c>
      <c r="B58" s="92" t="s">
        <v>55</v>
      </c>
      <c r="C58" s="182">
        <v>192.6979</v>
      </c>
      <c r="D58" s="116"/>
      <c r="E58" s="95">
        <f t="shared" si="2"/>
        <v>1.0608880337412979E-2</v>
      </c>
      <c r="G58" s="92" t="s">
        <v>94</v>
      </c>
      <c r="H58" s="131">
        <v>365</v>
      </c>
      <c r="I58" s="116" t="str">
        <f t="shared" si="1"/>
        <v>&lt;500</v>
      </c>
      <c r="J58" s="95">
        <f t="shared" si="3"/>
        <v>8.8029992498566394E-3</v>
      </c>
      <c r="L58" s="106" t="s">
        <v>242</v>
      </c>
      <c r="M58" s="145"/>
    </row>
    <row r="59" spans="1:13" hidden="1" x14ac:dyDescent="0.25">
      <c r="A59" s="92">
        <v>20</v>
      </c>
      <c r="B59" s="92" t="s">
        <v>88</v>
      </c>
      <c r="C59" s="138">
        <v>177</v>
      </c>
      <c r="D59" s="116" t="str">
        <f t="shared" si="0"/>
        <v>&lt;200</v>
      </c>
      <c r="E59" s="95">
        <f t="shared" si="2"/>
        <v>9.7446408067866711E-3</v>
      </c>
      <c r="G59" s="92" t="s">
        <v>59</v>
      </c>
      <c r="H59" s="133">
        <v>347</v>
      </c>
      <c r="I59" s="116" t="str">
        <f t="shared" si="1"/>
        <v>&lt;500</v>
      </c>
      <c r="J59" s="95">
        <f t="shared" si="3"/>
        <v>8.3688787389048051E-3</v>
      </c>
      <c r="L59" s="106" t="s">
        <v>26</v>
      </c>
      <c r="M59" s="132"/>
    </row>
    <row r="60" spans="1:13" hidden="1" x14ac:dyDescent="0.25">
      <c r="B60" s="92" t="s">
        <v>202</v>
      </c>
      <c r="C60" s="151">
        <f>SUM(C63:C202)</f>
        <v>2444.7998999999995</v>
      </c>
      <c r="D60" s="116">
        <f t="shared" si="0"/>
        <v>2400</v>
      </c>
      <c r="E60" s="95">
        <f t="shared" si="2"/>
        <v>0.13459715745744613</v>
      </c>
      <c r="G60" s="92" t="s">
        <v>242</v>
      </c>
      <c r="H60" s="145">
        <f>SUM(H63:H202)</f>
        <v>5283.1411000000016</v>
      </c>
      <c r="I60" s="116">
        <f>(IF(ISNUMBER(H60),(IF(H60&lt;100,"&lt;100",IF(H60&lt;200,"&lt;200",IF(H60&lt;500,"&lt;500",IF(H60&lt;1000,"&lt;1,000",IF(H60&lt;10000,(ROUND(H60,-2)),IF(H60&lt;100000,(ROUND(H60,-3)),IF(H60&lt;1000000,(ROUND(H60,-4)),IF(H60&gt;=1000000,(ROUND(H60,-5))))))))))),"-"))</f>
        <v>5300</v>
      </c>
      <c r="J60" s="95">
        <f t="shared" si="3"/>
        <v>0.12741777298681314</v>
      </c>
      <c r="L60" s="106" t="s">
        <v>28</v>
      </c>
      <c r="M60" s="130"/>
    </row>
    <row r="61" spans="1:13" hidden="1" x14ac:dyDescent="0.25">
      <c r="B61" s="92" t="s">
        <v>11</v>
      </c>
      <c r="C61" s="92">
        <v>18163.830099999999</v>
      </c>
      <c r="D61" s="117">
        <f t="shared" si="0"/>
        <v>18000</v>
      </c>
      <c r="E61" s="95">
        <f t="shared" si="2"/>
        <v>1</v>
      </c>
      <c r="G61" s="92" t="s">
        <v>11</v>
      </c>
      <c r="H61" s="92">
        <v>41463.141100000001</v>
      </c>
      <c r="I61" s="117">
        <f>(IF(ISNUMBER(H61),(IF(H61&lt;100,"&lt;100",IF(H61&lt;200,"&lt;200",IF(H61&lt;500,"&lt;500",IF(H61&lt;1000,"&lt;1,000",IF(H61&lt;10000,(ROUND(H61,-2)),IF(H61&lt;100000,(ROUND(H61,-3)),IF(H61&lt;1000000,(ROUND(H61,-4)),IF(H61&gt;=1000000,(ROUND(H61,-5))))))))))),"-"))</f>
        <v>41000</v>
      </c>
      <c r="J61" s="95">
        <f t="shared" si="3"/>
        <v>1</v>
      </c>
      <c r="L61" s="106" t="s">
        <v>29</v>
      </c>
      <c r="M61" s="133"/>
    </row>
    <row r="62" spans="1:13" hidden="1" x14ac:dyDescent="0.25">
      <c r="C62" s="146"/>
      <c r="D62" s="94"/>
      <c r="E62" s="94"/>
      <c r="H62" s="146"/>
      <c r="I62" s="118"/>
      <c r="L62" s="106" t="s">
        <v>31</v>
      </c>
      <c r="M62" s="139"/>
    </row>
    <row r="63" spans="1:13" hidden="1" x14ac:dyDescent="0.25">
      <c r="B63" s="92" t="s">
        <v>167</v>
      </c>
      <c r="C63" s="92">
        <v>168</v>
      </c>
      <c r="G63" s="92" t="s">
        <v>29</v>
      </c>
      <c r="H63" s="133">
        <v>310</v>
      </c>
      <c r="L63" s="106" t="s">
        <v>32</v>
      </c>
      <c r="M63" s="135"/>
    </row>
    <row r="64" spans="1:13" hidden="1" x14ac:dyDescent="0.25">
      <c r="B64" s="92" t="s">
        <v>124</v>
      </c>
      <c r="C64" s="92">
        <v>150</v>
      </c>
      <c r="G64" s="92" t="s">
        <v>54</v>
      </c>
      <c r="H64" s="132">
        <v>303</v>
      </c>
      <c r="L64" s="106" t="s">
        <v>80</v>
      </c>
      <c r="M64" s="136"/>
    </row>
    <row r="65" spans="2:13" hidden="1" x14ac:dyDescent="0.25">
      <c r="B65" s="92" t="s">
        <v>116</v>
      </c>
      <c r="C65" s="136">
        <v>132</v>
      </c>
      <c r="G65" s="92" t="s">
        <v>161</v>
      </c>
      <c r="H65" s="92">
        <v>289</v>
      </c>
      <c r="L65" s="106" t="s">
        <v>173</v>
      </c>
      <c r="M65" s="143"/>
    </row>
    <row r="66" spans="2:13" hidden="1" x14ac:dyDescent="0.25">
      <c r="B66" s="92" t="s">
        <v>16</v>
      </c>
      <c r="C66" s="92">
        <v>126</v>
      </c>
      <c r="G66" s="92" t="s">
        <v>116</v>
      </c>
      <c r="H66" s="136">
        <v>249</v>
      </c>
    </row>
    <row r="67" spans="2:13" hidden="1" x14ac:dyDescent="0.25">
      <c r="B67" s="92" t="s">
        <v>94</v>
      </c>
      <c r="C67" s="131">
        <v>123.96430000000001</v>
      </c>
      <c r="G67" s="92" t="s">
        <v>21</v>
      </c>
      <c r="H67" s="147">
        <v>240</v>
      </c>
    </row>
    <row r="68" spans="2:13" hidden="1" x14ac:dyDescent="0.25">
      <c r="B68" s="92" t="s">
        <v>59</v>
      </c>
      <c r="C68" s="133">
        <v>99</v>
      </c>
      <c r="G68" s="92" t="s">
        <v>26</v>
      </c>
      <c r="H68" s="132">
        <v>235</v>
      </c>
    </row>
    <row r="69" spans="2:13" hidden="1" x14ac:dyDescent="0.25">
      <c r="B69" s="92" t="s">
        <v>171</v>
      </c>
      <c r="C69" s="92">
        <v>86.041600000000003</v>
      </c>
      <c r="G69" s="92" t="s">
        <v>51</v>
      </c>
      <c r="H69" s="92">
        <v>228</v>
      </c>
    </row>
    <row r="70" spans="2:13" hidden="1" x14ac:dyDescent="0.25">
      <c r="B70" s="92" t="s">
        <v>60</v>
      </c>
      <c r="C70" s="134">
        <v>80</v>
      </c>
      <c r="G70" s="92" t="s">
        <v>17</v>
      </c>
      <c r="H70" s="92">
        <v>216</v>
      </c>
    </row>
    <row r="71" spans="2:13" hidden="1" x14ac:dyDescent="0.25">
      <c r="B71" s="92" t="s">
        <v>64</v>
      </c>
      <c r="C71" s="92">
        <v>73</v>
      </c>
      <c r="G71" s="92" t="s">
        <v>91</v>
      </c>
      <c r="H71" s="92">
        <v>185</v>
      </c>
    </row>
    <row r="72" spans="2:13" hidden="1" x14ac:dyDescent="0.25">
      <c r="B72" s="92" t="s">
        <v>15</v>
      </c>
      <c r="C72" s="131">
        <v>66</v>
      </c>
      <c r="G72" s="92" t="s">
        <v>129</v>
      </c>
      <c r="H72" s="92">
        <v>181</v>
      </c>
    </row>
    <row r="73" spans="2:13" hidden="1" x14ac:dyDescent="0.25">
      <c r="B73" s="92" t="s">
        <v>165</v>
      </c>
      <c r="C73" s="92">
        <v>65</v>
      </c>
      <c r="G73" s="92" t="s">
        <v>124</v>
      </c>
      <c r="H73" s="92">
        <v>177</v>
      </c>
    </row>
    <row r="74" spans="2:13" hidden="1" x14ac:dyDescent="0.25">
      <c r="B74" s="92" t="s">
        <v>137</v>
      </c>
      <c r="C74" s="92">
        <v>63</v>
      </c>
      <c r="G74" s="92" t="s">
        <v>16</v>
      </c>
      <c r="H74" s="92">
        <v>165</v>
      </c>
    </row>
    <row r="75" spans="2:13" hidden="1" x14ac:dyDescent="0.25">
      <c r="B75" s="92" t="s">
        <v>95</v>
      </c>
      <c r="C75" s="92">
        <v>63</v>
      </c>
      <c r="G75" s="92" t="s">
        <v>64</v>
      </c>
      <c r="H75" s="92">
        <v>159</v>
      </c>
    </row>
    <row r="76" spans="2:13" hidden="1" x14ac:dyDescent="0.25">
      <c r="B76" s="92" t="s">
        <v>74</v>
      </c>
      <c r="C76" s="92">
        <v>61</v>
      </c>
      <c r="G76" s="92" t="s">
        <v>30</v>
      </c>
      <c r="H76" s="92">
        <v>140</v>
      </c>
    </row>
    <row r="77" spans="2:13" hidden="1" x14ac:dyDescent="0.25">
      <c r="B77" s="92" t="s">
        <v>21</v>
      </c>
      <c r="C77" s="147">
        <v>59</v>
      </c>
      <c r="G77" s="92" t="s">
        <v>22</v>
      </c>
      <c r="H77" s="92">
        <v>134</v>
      </c>
    </row>
    <row r="78" spans="2:13" hidden="1" x14ac:dyDescent="0.25">
      <c r="B78" s="92" t="s">
        <v>30</v>
      </c>
      <c r="C78" s="92">
        <v>55</v>
      </c>
      <c r="G78" s="92" t="s">
        <v>111</v>
      </c>
      <c r="H78" s="92">
        <v>119</v>
      </c>
    </row>
    <row r="79" spans="2:13" hidden="1" x14ac:dyDescent="0.25">
      <c r="B79" s="92" t="s">
        <v>161</v>
      </c>
      <c r="C79" s="92">
        <v>53</v>
      </c>
      <c r="G79" s="92" t="s">
        <v>167</v>
      </c>
      <c r="H79" s="92">
        <v>117</v>
      </c>
    </row>
    <row r="80" spans="2:13" hidden="1" x14ac:dyDescent="0.25">
      <c r="B80" s="92" t="s">
        <v>17</v>
      </c>
      <c r="C80" s="92">
        <v>49</v>
      </c>
      <c r="G80" s="92" t="s">
        <v>47</v>
      </c>
      <c r="H80" s="92">
        <v>111.71549999999999</v>
      </c>
    </row>
    <row r="81" spans="2:8" hidden="1" x14ac:dyDescent="0.25">
      <c r="B81" s="92" t="s">
        <v>129</v>
      </c>
      <c r="C81" s="92">
        <v>45</v>
      </c>
      <c r="G81" s="92" t="s">
        <v>25</v>
      </c>
      <c r="H81" s="92">
        <v>97</v>
      </c>
    </row>
    <row r="82" spans="2:8" hidden="1" x14ac:dyDescent="0.25">
      <c r="B82" s="92" t="s">
        <v>25</v>
      </c>
      <c r="C82" s="92">
        <v>42</v>
      </c>
      <c r="G82" s="92" t="s">
        <v>158</v>
      </c>
      <c r="H82" s="92">
        <v>94</v>
      </c>
    </row>
    <row r="83" spans="2:8" hidden="1" x14ac:dyDescent="0.25">
      <c r="B83" s="92" t="s">
        <v>120</v>
      </c>
      <c r="C83" s="92">
        <v>39</v>
      </c>
      <c r="G83" s="92" t="s">
        <v>145</v>
      </c>
      <c r="H83" s="92">
        <v>92</v>
      </c>
    </row>
    <row r="84" spans="2:8" hidden="1" x14ac:dyDescent="0.25">
      <c r="B84" s="92" t="s">
        <v>62</v>
      </c>
      <c r="C84" s="92">
        <v>39</v>
      </c>
      <c r="G84" s="92" t="s">
        <v>74</v>
      </c>
      <c r="H84" s="92">
        <v>77</v>
      </c>
    </row>
    <row r="85" spans="2:8" hidden="1" x14ac:dyDescent="0.25">
      <c r="B85" s="92" t="s">
        <v>63</v>
      </c>
      <c r="C85" s="92">
        <v>38</v>
      </c>
      <c r="G85" s="92" t="s">
        <v>147</v>
      </c>
      <c r="H85" s="92">
        <v>72</v>
      </c>
    </row>
    <row r="86" spans="2:8" hidden="1" x14ac:dyDescent="0.25">
      <c r="B86" s="92" t="s">
        <v>145</v>
      </c>
      <c r="C86" s="92">
        <v>36</v>
      </c>
      <c r="G86" s="92" t="s">
        <v>27</v>
      </c>
      <c r="H86" s="92">
        <v>66</v>
      </c>
    </row>
    <row r="87" spans="2:8" hidden="1" x14ac:dyDescent="0.25">
      <c r="B87" s="92" t="s">
        <v>103</v>
      </c>
      <c r="C87" s="92">
        <v>32</v>
      </c>
      <c r="G87" s="92" t="s">
        <v>153</v>
      </c>
      <c r="H87" s="92">
        <v>63</v>
      </c>
    </row>
    <row r="88" spans="2:8" hidden="1" x14ac:dyDescent="0.25">
      <c r="B88" s="92" t="s">
        <v>99</v>
      </c>
      <c r="C88" s="130">
        <v>30.028400000000001</v>
      </c>
      <c r="G88" s="92" t="s">
        <v>84</v>
      </c>
      <c r="H88" s="92">
        <v>63</v>
      </c>
    </row>
    <row r="89" spans="2:8" hidden="1" x14ac:dyDescent="0.25">
      <c r="B89" s="92" t="s">
        <v>22</v>
      </c>
      <c r="C89" s="92">
        <v>30</v>
      </c>
      <c r="G89" s="92" t="s">
        <v>171</v>
      </c>
      <c r="H89" s="92">
        <v>59</v>
      </c>
    </row>
    <row r="90" spans="2:8" hidden="1" x14ac:dyDescent="0.25">
      <c r="B90" s="92" t="s">
        <v>91</v>
      </c>
      <c r="C90" s="92">
        <v>29</v>
      </c>
      <c r="G90" s="92" t="s">
        <v>92</v>
      </c>
      <c r="H90" s="92">
        <v>56</v>
      </c>
    </row>
    <row r="91" spans="2:8" hidden="1" x14ac:dyDescent="0.25">
      <c r="B91" s="92" t="s">
        <v>170</v>
      </c>
      <c r="C91" s="92">
        <v>26.1159</v>
      </c>
      <c r="G91" s="92" t="s">
        <v>63</v>
      </c>
      <c r="H91" s="92">
        <v>50</v>
      </c>
    </row>
    <row r="92" spans="2:8" hidden="1" x14ac:dyDescent="0.25">
      <c r="B92" s="92" t="s">
        <v>114</v>
      </c>
      <c r="C92" s="92">
        <v>25.037700000000001</v>
      </c>
      <c r="G92" s="92" t="s">
        <v>62</v>
      </c>
      <c r="H92" s="92">
        <v>50</v>
      </c>
    </row>
    <row r="93" spans="2:8" hidden="1" x14ac:dyDescent="0.25">
      <c r="B93" s="92" t="s">
        <v>144</v>
      </c>
      <c r="C93" s="92">
        <v>25</v>
      </c>
      <c r="G93" s="92" t="s">
        <v>120</v>
      </c>
      <c r="H93" s="92">
        <v>49</v>
      </c>
    </row>
    <row r="94" spans="2:8" hidden="1" x14ac:dyDescent="0.25">
      <c r="B94" s="92" t="s">
        <v>166</v>
      </c>
      <c r="C94" s="92">
        <v>24</v>
      </c>
      <c r="G94" s="92" t="s">
        <v>55</v>
      </c>
      <c r="H94" s="92">
        <v>46</v>
      </c>
    </row>
    <row r="95" spans="2:8" hidden="1" x14ac:dyDescent="0.25">
      <c r="B95" s="92" t="s">
        <v>83</v>
      </c>
      <c r="C95" s="92">
        <v>22</v>
      </c>
      <c r="G95" s="92" t="s">
        <v>170</v>
      </c>
      <c r="H95" s="92">
        <v>45</v>
      </c>
    </row>
    <row r="96" spans="2:8" hidden="1" x14ac:dyDescent="0.25">
      <c r="B96" s="92" t="s">
        <v>111</v>
      </c>
      <c r="C96" s="92">
        <v>22</v>
      </c>
      <c r="G96" s="92" t="s">
        <v>135</v>
      </c>
      <c r="H96" s="92">
        <v>43</v>
      </c>
    </row>
    <row r="97" spans="2:8" hidden="1" x14ac:dyDescent="0.25">
      <c r="B97" s="92" t="s">
        <v>29</v>
      </c>
      <c r="C97" s="133">
        <v>20</v>
      </c>
      <c r="G97" s="92" t="s">
        <v>144</v>
      </c>
      <c r="H97" s="92">
        <v>40</v>
      </c>
    </row>
    <row r="98" spans="2:8" hidden="1" x14ac:dyDescent="0.25">
      <c r="B98" s="92" t="s">
        <v>36</v>
      </c>
      <c r="C98" s="92">
        <v>19</v>
      </c>
      <c r="G98" s="92" t="s">
        <v>18</v>
      </c>
      <c r="H98" s="92">
        <v>36</v>
      </c>
    </row>
    <row r="99" spans="2:8" hidden="1" x14ac:dyDescent="0.25">
      <c r="B99" s="92" t="s">
        <v>128</v>
      </c>
      <c r="C99" s="92">
        <v>16</v>
      </c>
      <c r="G99" s="92" t="s">
        <v>137</v>
      </c>
      <c r="H99" s="92">
        <v>35</v>
      </c>
    </row>
    <row r="100" spans="2:8" hidden="1" x14ac:dyDescent="0.25">
      <c r="B100" s="92" t="s">
        <v>75</v>
      </c>
      <c r="C100" s="92">
        <v>15</v>
      </c>
      <c r="G100" s="92" t="s">
        <v>165</v>
      </c>
      <c r="H100" s="92">
        <v>34</v>
      </c>
    </row>
    <row r="101" spans="2:8" hidden="1" x14ac:dyDescent="0.25">
      <c r="B101" s="92" t="s">
        <v>104</v>
      </c>
      <c r="C101" s="92">
        <v>14</v>
      </c>
      <c r="G101" s="92" t="s">
        <v>95</v>
      </c>
      <c r="H101" s="92">
        <v>32</v>
      </c>
    </row>
    <row r="102" spans="2:8" hidden="1" x14ac:dyDescent="0.25">
      <c r="B102" s="92" t="s">
        <v>84</v>
      </c>
      <c r="C102" s="92">
        <v>13</v>
      </c>
      <c r="G102" s="92" t="s">
        <v>85</v>
      </c>
      <c r="H102" s="92">
        <v>31</v>
      </c>
    </row>
    <row r="103" spans="2:8" hidden="1" x14ac:dyDescent="0.25">
      <c r="B103" s="92" t="s">
        <v>47</v>
      </c>
      <c r="C103" s="92">
        <v>12.9002</v>
      </c>
      <c r="G103" s="92" t="s">
        <v>78</v>
      </c>
      <c r="H103" s="92">
        <v>30</v>
      </c>
    </row>
    <row r="104" spans="2:8" hidden="1" x14ac:dyDescent="0.25">
      <c r="B104" s="92" t="s">
        <v>90</v>
      </c>
      <c r="C104" s="92">
        <v>12.151899999999999</v>
      </c>
      <c r="G104" s="92" t="s">
        <v>118</v>
      </c>
      <c r="H104" s="92">
        <v>30</v>
      </c>
    </row>
    <row r="105" spans="2:8" hidden="1" x14ac:dyDescent="0.25">
      <c r="B105" s="92" t="s">
        <v>151</v>
      </c>
      <c r="C105" s="92">
        <v>12</v>
      </c>
      <c r="G105" s="92" t="s">
        <v>100</v>
      </c>
      <c r="H105" s="92">
        <v>28</v>
      </c>
    </row>
    <row r="106" spans="2:8" hidden="1" x14ac:dyDescent="0.25">
      <c r="B106" s="92" t="s">
        <v>153</v>
      </c>
      <c r="C106" s="92">
        <v>12</v>
      </c>
      <c r="G106" s="92" t="s">
        <v>125</v>
      </c>
      <c r="H106" s="92">
        <v>25</v>
      </c>
    </row>
    <row r="107" spans="2:8" hidden="1" x14ac:dyDescent="0.25">
      <c r="B107" s="92" t="s">
        <v>147</v>
      </c>
      <c r="C107" s="92">
        <v>11.194000000000001</v>
      </c>
      <c r="G107" s="92" t="s">
        <v>73</v>
      </c>
      <c r="H107" s="92">
        <v>24</v>
      </c>
    </row>
    <row r="108" spans="2:8" hidden="1" x14ac:dyDescent="0.25">
      <c r="B108" s="92" t="s">
        <v>100</v>
      </c>
      <c r="C108" s="92">
        <v>10</v>
      </c>
      <c r="G108" s="92" t="s">
        <v>90</v>
      </c>
      <c r="H108" s="92">
        <v>24</v>
      </c>
    </row>
    <row r="109" spans="2:8" hidden="1" x14ac:dyDescent="0.25">
      <c r="B109" s="92" t="s">
        <v>118</v>
      </c>
      <c r="C109" s="92">
        <v>10</v>
      </c>
      <c r="G109" s="92" t="s">
        <v>133</v>
      </c>
      <c r="H109" s="92">
        <v>22</v>
      </c>
    </row>
    <row r="110" spans="2:8" hidden="1" x14ac:dyDescent="0.25">
      <c r="B110" s="92" t="s">
        <v>18</v>
      </c>
      <c r="C110" s="92">
        <v>9</v>
      </c>
      <c r="G110" s="92" t="s">
        <v>138</v>
      </c>
      <c r="H110" s="92">
        <v>21</v>
      </c>
    </row>
    <row r="111" spans="2:8" hidden="1" x14ac:dyDescent="0.25">
      <c r="B111" s="92" t="s">
        <v>87</v>
      </c>
      <c r="C111" s="92">
        <v>8.7082999999999995</v>
      </c>
      <c r="G111" s="92" t="s">
        <v>36</v>
      </c>
      <c r="H111" s="92">
        <v>21</v>
      </c>
    </row>
    <row r="112" spans="2:8" hidden="1" x14ac:dyDescent="0.25">
      <c r="B112" s="92" t="s">
        <v>57</v>
      </c>
      <c r="C112" s="92">
        <v>8</v>
      </c>
      <c r="G112" s="92" t="s">
        <v>49</v>
      </c>
      <c r="H112" s="92">
        <v>17</v>
      </c>
    </row>
    <row r="113" spans="2:8" hidden="1" x14ac:dyDescent="0.25">
      <c r="B113" s="92" t="s">
        <v>77</v>
      </c>
      <c r="C113" s="92">
        <v>8</v>
      </c>
      <c r="G113" s="92" t="s">
        <v>164</v>
      </c>
      <c r="H113" s="92">
        <v>16</v>
      </c>
    </row>
    <row r="114" spans="2:8" hidden="1" x14ac:dyDescent="0.25">
      <c r="B114" s="92" t="s">
        <v>123</v>
      </c>
      <c r="C114" s="92">
        <v>7.8257000000000003</v>
      </c>
      <c r="G114" s="92" t="s">
        <v>83</v>
      </c>
      <c r="H114" s="92">
        <v>13</v>
      </c>
    </row>
    <row r="115" spans="2:8" hidden="1" x14ac:dyDescent="0.25">
      <c r="B115" s="92" t="s">
        <v>135</v>
      </c>
      <c r="C115" s="92">
        <v>7</v>
      </c>
      <c r="G115" s="92" t="s">
        <v>114</v>
      </c>
      <c r="H115" s="92">
        <v>12.2997</v>
      </c>
    </row>
    <row r="116" spans="2:8" hidden="1" x14ac:dyDescent="0.25">
      <c r="B116" s="92" t="s">
        <v>49</v>
      </c>
      <c r="C116" s="92">
        <v>7</v>
      </c>
      <c r="G116" s="92" t="s">
        <v>104</v>
      </c>
      <c r="H116" s="92">
        <v>12</v>
      </c>
    </row>
    <row r="117" spans="2:8" hidden="1" x14ac:dyDescent="0.25">
      <c r="B117" s="92" t="s">
        <v>139</v>
      </c>
      <c r="C117" s="92">
        <v>7</v>
      </c>
      <c r="G117" s="92" t="s">
        <v>75</v>
      </c>
      <c r="H117" s="92">
        <v>11</v>
      </c>
    </row>
    <row r="118" spans="2:8" hidden="1" x14ac:dyDescent="0.25">
      <c r="B118" s="92" t="s">
        <v>136</v>
      </c>
      <c r="C118" s="92">
        <v>7</v>
      </c>
      <c r="G118" s="92" t="s">
        <v>166</v>
      </c>
      <c r="H118" s="92">
        <v>10.0342</v>
      </c>
    </row>
    <row r="119" spans="2:8" hidden="1" x14ac:dyDescent="0.25">
      <c r="B119" s="92" t="s">
        <v>92</v>
      </c>
      <c r="C119" s="92">
        <v>6</v>
      </c>
      <c r="G119" s="92" t="s">
        <v>57</v>
      </c>
      <c r="H119" s="92">
        <v>9.2916000000000007</v>
      </c>
    </row>
    <row r="120" spans="2:8" hidden="1" x14ac:dyDescent="0.25">
      <c r="B120" s="92" t="s">
        <v>140</v>
      </c>
      <c r="C120" s="92">
        <v>5.0137</v>
      </c>
      <c r="G120" s="92" t="s">
        <v>123</v>
      </c>
      <c r="H120" s="92">
        <v>9</v>
      </c>
    </row>
    <row r="121" spans="2:8" hidden="1" x14ac:dyDescent="0.25">
      <c r="B121" s="92" t="s">
        <v>27</v>
      </c>
      <c r="C121" s="92">
        <v>5</v>
      </c>
      <c r="G121" s="92" t="s">
        <v>136</v>
      </c>
      <c r="H121" s="92">
        <v>9</v>
      </c>
    </row>
    <row r="122" spans="2:8" hidden="1" x14ac:dyDescent="0.25">
      <c r="B122" s="92" t="s">
        <v>61</v>
      </c>
      <c r="C122" s="92">
        <v>5</v>
      </c>
      <c r="G122" s="92" t="s">
        <v>103</v>
      </c>
      <c r="H122" s="92">
        <v>9</v>
      </c>
    </row>
    <row r="123" spans="2:8" hidden="1" x14ac:dyDescent="0.25">
      <c r="B123" s="92" t="s">
        <v>162</v>
      </c>
      <c r="C123" s="92">
        <v>4.3811999999999998</v>
      </c>
      <c r="G123" s="92" t="s">
        <v>172</v>
      </c>
      <c r="H123" s="92">
        <v>8</v>
      </c>
    </row>
    <row r="124" spans="2:8" hidden="1" x14ac:dyDescent="0.25">
      <c r="B124" s="92" t="s">
        <v>125</v>
      </c>
      <c r="C124" s="92">
        <v>4.0119999999999996</v>
      </c>
      <c r="G124" s="92" t="s">
        <v>128</v>
      </c>
      <c r="H124" s="92">
        <v>8</v>
      </c>
    </row>
    <row r="125" spans="2:8" hidden="1" x14ac:dyDescent="0.25">
      <c r="B125" s="92" t="s">
        <v>134</v>
      </c>
      <c r="C125" s="92">
        <v>4</v>
      </c>
      <c r="G125" s="92" t="s">
        <v>151</v>
      </c>
      <c r="H125" s="92">
        <v>6.0701000000000001</v>
      </c>
    </row>
    <row r="126" spans="2:8" hidden="1" x14ac:dyDescent="0.25">
      <c r="B126" s="92" t="s">
        <v>58</v>
      </c>
      <c r="C126" s="92">
        <v>4</v>
      </c>
      <c r="G126" s="92" t="s">
        <v>76</v>
      </c>
      <c r="H126" s="92">
        <v>5.9656000000000002</v>
      </c>
    </row>
    <row r="127" spans="2:8" hidden="1" x14ac:dyDescent="0.25">
      <c r="B127" s="92" t="s">
        <v>78</v>
      </c>
      <c r="C127" s="92">
        <v>4</v>
      </c>
      <c r="G127" s="92" t="s">
        <v>87</v>
      </c>
      <c r="H127" s="92">
        <v>5.3598999999999997</v>
      </c>
    </row>
    <row r="128" spans="2:8" hidden="1" x14ac:dyDescent="0.25">
      <c r="B128" s="92" t="s">
        <v>85</v>
      </c>
      <c r="C128" s="92">
        <v>3.9512999999999998</v>
      </c>
      <c r="G128" s="92" t="s">
        <v>42</v>
      </c>
      <c r="H128" s="92">
        <v>5</v>
      </c>
    </row>
    <row r="129" spans="2:8" hidden="1" x14ac:dyDescent="0.25">
      <c r="B129" s="92" t="s">
        <v>143</v>
      </c>
      <c r="C129" s="92">
        <v>3.8620000000000001</v>
      </c>
      <c r="G129" s="92" t="s">
        <v>134</v>
      </c>
      <c r="H129" s="92">
        <v>5</v>
      </c>
    </row>
    <row r="130" spans="2:8" hidden="1" x14ac:dyDescent="0.25">
      <c r="B130" s="92" t="s">
        <v>45</v>
      </c>
      <c r="C130" s="92">
        <v>3.5779999999999998</v>
      </c>
      <c r="G130" s="92" t="s">
        <v>139</v>
      </c>
      <c r="H130" s="92">
        <v>4.2664</v>
      </c>
    </row>
    <row r="131" spans="2:8" hidden="1" x14ac:dyDescent="0.25">
      <c r="B131" s="92" t="s">
        <v>38</v>
      </c>
      <c r="C131" s="92">
        <v>3.4458000000000002</v>
      </c>
      <c r="G131" s="92" t="s">
        <v>140</v>
      </c>
      <c r="H131" s="92">
        <v>4.0164</v>
      </c>
    </row>
    <row r="132" spans="2:8" hidden="1" x14ac:dyDescent="0.25">
      <c r="B132" s="92" t="s">
        <v>169</v>
      </c>
      <c r="C132" s="92">
        <v>3.0183</v>
      </c>
      <c r="G132" s="92" t="s">
        <v>61</v>
      </c>
      <c r="H132" s="92">
        <v>4.0114999999999998</v>
      </c>
    </row>
    <row r="133" spans="2:8" hidden="1" x14ac:dyDescent="0.25">
      <c r="B133" s="92" t="s">
        <v>126</v>
      </c>
      <c r="C133" s="92">
        <v>3.0076999999999998</v>
      </c>
      <c r="G133" s="92" t="s">
        <v>45</v>
      </c>
      <c r="H133" s="92">
        <v>4.0049000000000001</v>
      </c>
    </row>
    <row r="134" spans="2:8" hidden="1" x14ac:dyDescent="0.25">
      <c r="B134" s="92" t="s">
        <v>156</v>
      </c>
      <c r="C134" s="92">
        <v>2.9638999999999998</v>
      </c>
      <c r="G134" s="92" t="s">
        <v>38</v>
      </c>
      <c r="H134" s="92">
        <v>4.0019999999999998</v>
      </c>
    </row>
    <row r="135" spans="2:8" hidden="1" x14ac:dyDescent="0.25">
      <c r="B135" s="92" t="s">
        <v>172</v>
      </c>
      <c r="C135" s="92">
        <v>2.7343000000000002</v>
      </c>
      <c r="G135" s="92" t="s">
        <v>77</v>
      </c>
      <c r="H135" s="92">
        <v>4</v>
      </c>
    </row>
    <row r="136" spans="2:8" hidden="1" x14ac:dyDescent="0.25">
      <c r="B136" s="92" t="s">
        <v>155</v>
      </c>
      <c r="C136" s="92">
        <v>2.6128</v>
      </c>
      <c r="G136" s="92" t="s">
        <v>33</v>
      </c>
      <c r="H136" s="92">
        <v>4</v>
      </c>
    </row>
    <row r="137" spans="2:8" hidden="1" x14ac:dyDescent="0.25">
      <c r="B137" s="92" t="s">
        <v>65</v>
      </c>
      <c r="C137" s="92">
        <v>2.5632999999999999</v>
      </c>
      <c r="G137" s="92" t="s">
        <v>93</v>
      </c>
      <c r="H137" s="92">
        <v>4</v>
      </c>
    </row>
    <row r="138" spans="2:8" hidden="1" x14ac:dyDescent="0.25">
      <c r="B138" s="92" t="s">
        <v>73</v>
      </c>
      <c r="C138" s="92">
        <v>2.5316999999999998</v>
      </c>
      <c r="G138" s="92" t="s">
        <v>58</v>
      </c>
      <c r="H138" s="92">
        <v>4</v>
      </c>
    </row>
    <row r="139" spans="2:8" hidden="1" x14ac:dyDescent="0.25">
      <c r="B139" s="92" t="s">
        <v>168</v>
      </c>
      <c r="C139" s="92">
        <v>2.4403000000000001</v>
      </c>
      <c r="G139" s="92" t="s">
        <v>169</v>
      </c>
      <c r="H139" s="92">
        <v>3.8704000000000001</v>
      </c>
    </row>
    <row r="140" spans="2:8" hidden="1" x14ac:dyDescent="0.25">
      <c r="B140" s="92" t="s">
        <v>89</v>
      </c>
      <c r="C140" s="92">
        <v>2.4007000000000001</v>
      </c>
      <c r="G140" s="92" t="s">
        <v>126</v>
      </c>
      <c r="H140" s="92">
        <v>3.0863</v>
      </c>
    </row>
    <row r="141" spans="2:8" hidden="1" x14ac:dyDescent="0.25">
      <c r="B141" s="92" t="s">
        <v>41</v>
      </c>
      <c r="C141" s="92">
        <v>2.3948</v>
      </c>
      <c r="G141" s="92" t="s">
        <v>157</v>
      </c>
      <c r="H141" s="92">
        <v>3</v>
      </c>
    </row>
    <row r="142" spans="2:8" hidden="1" x14ac:dyDescent="0.25">
      <c r="B142" s="92" t="s">
        <v>164</v>
      </c>
      <c r="C142" s="92">
        <v>2.3818000000000001</v>
      </c>
      <c r="G142" s="92" t="s">
        <v>65</v>
      </c>
      <c r="H142" s="92">
        <v>2.8346999999999998</v>
      </c>
    </row>
    <row r="143" spans="2:8" hidden="1" x14ac:dyDescent="0.25">
      <c r="B143" s="92" t="s">
        <v>93</v>
      </c>
      <c r="C143" s="92">
        <v>2.2050999999999998</v>
      </c>
      <c r="G143" s="92" t="s">
        <v>44</v>
      </c>
      <c r="H143" s="92">
        <v>2.2721999999999998</v>
      </c>
    </row>
    <row r="144" spans="2:8" hidden="1" x14ac:dyDescent="0.25">
      <c r="B144" s="92" t="s">
        <v>105</v>
      </c>
      <c r="C144" s="92">
        <v>2.1520000000000001</v>
      </c>
      <c r="G144" s="92" t="s">
        <v>143</v>
      </c>
      <c r="H144" s="92">
        <v>2.2372000000000001</v>
      </c>
    </row>
    <row r="145" spans="2:8" hidden="1" x14ac:dyDescent="0.25">
      <c r="B145" s="92" t="s">
        <v>138</v>
      </c>
      <c r="C145" s="92">
        <v>2.1175999999999999</v>
      </c>
      <c r="G145" s="92" t="s">
        <v>142</v>
      </c>
      <c r="H145" s="92">
        <v>2.1889000000000003</v>
      </c>
    </row>
    <row r="146" spans="2:8" hidden="1" x14ac:dyDescent="0.25">
      <c r="B146" s="92" t="s">
        <v>154</v>
      </c>
      <c r="C146" s="92">
        <v>2.0499000000000001</v>
      </c>
      <c r="G146" s="92" t="s">
        <v>156</v>
      </c>
      <c r="H146" s="92">
        <v>2.0047999999999999</v>
      </c>
    </row>
    <row r="147" spans="2:8" hidden="1" x14ac:dyDescent="0.25">
      <c r="B147" s="92" t="s">
        <v>109</v>
      </c>
      <c r="C147" s="92">
        <v>2.0373999999999999</v>
      </c>
      <c r="G147" s="92" t="s">
        <v>89</v>
      </c>
      <c r="H147" s="92">
        <v>2.0021</v>
      </c>
    </row>
    <row r="148" spans="2:8" hidden="1" x14ac:dyDescent="0.25">
      <c r="B148" s="92" t="s">
        <v>79</v>
      </c>
      <c r="C148" s="92">
        <v>2.0089000000000001</v>
      </c>
      <c r="G148" s="92" t="s">
        <v>119</v>
      </c>
      <c r="H148" s="92">
        <v>2</v>
      </c>
    </row>
    <row r="149" spans="2:8" hidden="1" x14ac:dyDescent="0.25">
      <c r="B149" s="92" t="s">
        <v>133</v>
      </c>
      <c r="C149" s="92">
        <v>2</v>
      </c>
      <c r="G149" s="92" t="s">
        <v>108</v>
      </c>
      <c r="H149" s="92">
        <v>2</v>
      </c>
    </row>
    <row r="150" spans="2:8" hidden="1" x14ac:dyDescent="0.25">
      <c r="B150" s="92" t="s">
        <v>146</v>
      </c>
      <c r="C150" s="92">
        <v>1.3355000000000001</v>
      </c>
      <c r="G150" s="92" t="s">
        <v>46</v>
      </c>
      <c r="H150" s="92">
        <v>1.7863</v>
      </c>
    </row>
    <row r="151" spans="2:8" hidden="1" x14ac:dyDescent="0.25">
      <c r="B151" s="92" t="s">
        <v>35</v>
      </c>
      <c r="C151" s="92">
        <v>1.2438</v>
      </c>
      <c r="G151" s="92" t="s">
        <v>154</v>
      </c>
      <c r="H151" s="92">
        <v>1.6722999999999999</v>
      </c>
    </row>
    <row r="152" spans="2:8" hidden="1" x14ac:dyDescent="0.25">
      <c r="B152" s="92" t="s">
        <v>102</v>
      </c>
      <c r="C152" s="92">
        <v>1.1449</v>
      </c>
      <c r="G152" s="92" t="s">
        <v>132</v>
      </c>
      <c r="H152" s="92">
        <v>1.4978</v>
      </c>
    </row>
    <row r="153" spans="2:8" hidden="1" x14ac:dyDescent="0.25">
      <c r="B153" s="92" t="s">
        <v>76</v>
      </c>
      <c r="C153" s="92">
        <v>1.0977999999999999</v>
      </c>
      <c r="G153" s="92" t="s">
        <v>107</v>
      </c>
      <c r="H153" s="92">
        <v>1.462</v>
      </c>
    </row>
    <row r="154" spans="2:8" hidden="1" x14ac:dyDescent="0.25">
      <c r="B154" s="92" t="s">
        <v>101</v>
      </c>
      <c r="C154" s="92">
        <v>1.0908</v>
      </c>
      <c r="G154" s="92" t="s">
        <v>35</v>
      </c>
      <c r="H154" s="92">
        <v>1.3309</v>
      </c>
    </row>
    <row r="155" spans="2:8" hidden="1" x14ac:dyDescent="0.25">
      <c r="B155" s="92" t="s">
        <v>157</v>
      </c>
      <c r="C155" s="92">
        <v>1.0644</v>
      </c>
      <c r="G155" s="92" t="s">
        <v>106</v>
      </c>
      <c r="H155" s="92">
        <v>1.2223999999999999</v>
      </c>
    </row>
    <row r="156" spans="2:8" hidden="1" x14ac:dyDescent="0.25">
      <c r="B156" s="92" t="s">
        <v>46</v>
      </c>
      <c r="C156" s="92">
        <v>1.0206</v>
      </c>
      <c r="G156" s="92" t="s">
        <v>152</v>
      </c>
      <c r="H156" s="92">
        <v>1.1629</v>
      </c>
    </row>
    <row r="157" spans="2:8" hidden="1" x14ac:dyDescent="0.25">
      <c r="B157" s="92" t="s">
        <v>72</v>
      </c>
      <c r="C157" s="92">
        <v>0.86109999999999998</v>
      </c>
      <c r="G157" s="92" t="s">
        <v>146</v>
      </c>
      <c r="H157" s="92">
        <v>1.1280999999999999</v>
      </c>
    </row>
    <row r="158" spans="2:8" hidden="1" x14ac:dyDescent="0.25">
      <c r="B158" s="92" t="s">
        <v>142</v>
      </c>
      <c r="C158" s="92">
        <v>0.82769999999999999</v>
      </c>
      <c r="G158" s="92" t="s">
        <v>48</v>
      </c>
      <c r="H158" s="92">
        <v>1.1149</v>
      </c>
    </row>
    <row r="159" spans="2:8" hidden="1" x14ac:dyDescent="0.25">
      <c r="B159" s="92" t="s">
        <v>39</v>
      </c>
      <c r="C159" s="92">
        <v>0.82420000000000004</v>
      </c>
      <c r="G159" s="92" t="s">
        <v>162</v>
      </c>
      <c r="H159" s="92">
        <v>1.1125</v>
      </c>
    </row>
    <row r="160" spans="2:8" hidden="1" x14ac:dyDescent="0.25">
      <c r="B160" s="92" t="s">
        <v>132</v>
      </c>
      <c r="C160" s="92">
        <v>0.81820000000000004</v>
      </c>
      <c r="G160" s="92" t="s">
        <v>67</v>
      </c>
      <c r="H160" s="92">
        <v>1.0978000000000001</v>
      </c>
    </row>
    <row r="161" spans="2:8" hidden="1" x14ac:dyDescent="0.25">
      <c r="B161" s="92" t="s">
        <v>141</v>
      </c>
      <c r="C161" s="92">
        <v>0.69190000000000007</v>
      </c>
      <c r="G161" s="92" t="s">
        <v>168</v>
      </c>
      <c r="H161" s="92">
        <v>1.083</v>
      </c>
    </row>
    <row r="162" spans="2:8" hidden="1" x14ac:dyDescent="0.25">
      <c r="B162" s="92" t="s">
        <v>37</v>
      </c>
      <c r="C162" s="92">
        <v>0.63039999999999996</v>
      </c>
      <c r="G162" s="92" t="s">
        <v>41</v>
      </c>
      <c r="H162" s="92">
        <v>1.0737000000000001</v>
      </c>
    </row>
    <row r="163" spans="2:8" hidden="1" x14ac:dyDescent="0.25">
      <c r="B163" s="92" t="s">
        <v>119</v>
      </c>
      <c r="C163" s="92">
        <v>0.622</v>
      </c>
      <c r="G163" s="92" t="s">
        <v>155</v>
      </c>
      <c r="H163" s="92">
        <v>1.0024999999999999</v>
      </c>
    </row>
    <row r="164" spans="2:8" hidden="1" x14ac:dyDescent="0.25">
      <c r="B164" s="92" t="s">
        <v>96</v>
      </c>
      <c r="C164" s="92">
        <v>0.59020000000000006</v>
      </c>
      <c r="G164" s="92" t="s">
        <v>101</v>
      </c>
      <c r="H164" s="92">
        <v>1.0019</v>
      </c>
    </row>
    <row r="165" spans="2:8" hidden="1" x14ac:dyDescent="0.25">
      <c r="B165" s="92" t="s">
        <v>127</v>
      </c>
      <c r="C165" s="92">
        <v>0.5514</v>
      </c>
      <c r="G165" s="92" t="s">
        <v>105</v>
      </c>
      <c r="H165" s="92">
        <v>1.0004999999999999</v>
      </c>
    </row>
    <row r="166" spans="2:8" hidden="1" x14ac:dyDescent="0.25">
      <c r="B166" s="92" t="s">
        <v>82</v>
      </c>
      <c r="C166" s="92">
        <v>0.48349999999999999</v>
      </c>
      <c r="G166" s="92" t="s">
        <v>109</v>
      </c>
      <c r="H166" s="92">
        <v>0.999</v>
      </c>
    </row>
    <row r="167" spans="2:8" hidden="1" x14ac:dyDescent="0.25">
      <c r="B167" s="92" t="s">
        <v>108</v>
      </c>
      <c r="C167" s="92">
        <v>0.48259999999999997</v>
      </c>
      <c r="G167" s="92" t="s">
        <v>40</v>
      </c>
      <c r="H167" s="92">
        <v>0.83340000000000003</v>
      </c>
    </row>
    <row r="168" spans="2:8" hidden="1" x14ac:dyDescent="0.25">
      <c r="B168" s="92" t="s">
        <v>44</v>
      </c>
      <c r="C168" s="92">
        <v>0.48209999999999997</v>
      </c>
      <c r="G168" s="92" t="s">
        <v>163</v>
      </c>
      <c r="H168" s="92">
        <v>0.73609999999999998</v>
      </c>
    </row>
    <row r="169" spans="2:8" hidden="1" x14ac:dyDescent="0.25">
      <c r="B169" s="92" t="s">
        <v>112</v>
      </c>
      <c r="C169" s="92">
        <v>0.47800000000000004</v>
      </c>
      <c r="G169" s="92" t="s">
        <v>72</v>
      </c>
      <c r="H169" s="92">
        <v>0.72350000000000003</v>
      </c>
    </row>
    <row r="170" spans="2:8" hidden="1" x14ac:dyDescent="0.25">
      <c r="B170" s="92" t="s">
        <v>42</v>
      </c>
      <c r="C170" s="92">
        <v>0.45169999999999999</v>
      </c>
      <c r="G170" s="92" t="s">
        <v>96</v>
      </c>
      <c r="H170" s="92">
        <v>0.6794</v>
      </c>
    </row>
    <row r="171" spans="2:8" hidden="1" x14ac:dyDescent="0.25">
      <c r="B171" s="92" t="s">
        <v>33</v>
      </c>
      <c r="C171" s="92">
        <v>0.42430000000000001</v>
      </c>
      <c r="G171" s="92" t="s">
        <v>141</v>
      </c>
      <c r="H171" s="92">
        <v>0.67849999999999999</v>
      </c>
    </row>
    <row r="172" spans="2:8" hidden="1" x14ac:dyDescent="0.25">
      <c r="B172" s="92" t="s">
        <v>43</v>
      </c>
      <c r="C172" s="92">
        <v>0.38189999999999996</v>
      </c>
      <c r="G172" s="92" t="s">
        <v>110</v>
      </c>
      <c r="H172" s="92">
        <v>0.67579999999999996</v>
      </c>
    </row>
    <row r="173" spans="2:8" hidden="1" x14ac:dyDescent="0.25">
      <c r="B173" s="92" t="s">
        <v>110</v>
      </c>
      <c r="C173" s="92">
        <v>0.37130000000000002</v>
      </c>
      <c r="G173" s="92" t="s">
        <v>37</v>
      </c>
      <c r="H173" s="92">
        <v>0.66369999999999996</v>
      </c>
    </row>
    <row r="174" spans="2:8" hidden="1" x14ac:dyDescent="0.25">
      <c r="B174" s="92" t="s">
        <v>131</v>
      </c>
      <c r="C174" s="92">
        <v>0.36770000000000003</v>
      </c>
      <c r="G174" s="92" t="s">
        <v>82</v>
      </c>
      <c r="H174" s="92">
        <v>0.6633</v>
      </c>
    </row>
    <row r="175" spans="2:8" hidden="1" x14ac:dyDescent="0.25">
      <c r="B175" s="92" t="s">
        <v>106</v>
      </c>
      <c r="C175" s="92">
        <v>0.34850000000000003</v>
      </c>
      <c r="G175" s="92" t="s">
        <v>39</v>
      </c>
      <c r="H175" s="92">
        <v>0.62879999999999991</v>
      </c>
    </row>
    <row r="176" spans="2:8" hidden="1" x14ac:dyDescent="0.25">
      <c r="B176" s="92" t="s">
        <v>152</v>
      </c>
      <c r="C176" s="92">
        <v>0.3266</v>
      </c>
      <c r="G176" s="92" t="s">
        <v>34</v>
      </c>
      <c r="H176" s="92">
        <v>0.58650000000000002</v>
      </c>
    </row>
    <row r="177" spans="2:8" hidden="1" x14ac:dyDescent="0.25">
      <c r="B177" s="92" t="s">
        <v>53</v>
      </c>
      <c r="C177" s="92">
        <v>0.32019999999999998</v>
      </c>
      <c r="G177" s="92" t="s">
        <v>53</v>
      </c>
      <c r="H177" s="92">
        <v>0.54569999999999996</v>
      </c>
    </row>
    <row r="178" spans="2:8" hidden="1" x14ac:dyDescent="0.25">
      <c r="B178" s="92" t="s">
        <v>69</v>
      </c>
      <c r="C178" s="92">
        <v>0.23750000000000002</v>
      </c>
      <c r="G178" s="92" t="s">
        <v>79</v>
      </c>
      <c r="H178" s="92">
        <v>0.54349999999999998</v>
      </c>
    </row>
    <row r="179" spans="2:8" hidden="1" x14ac:dyDescent="0.25">
      <c r="B179" s="92" t="s">
        <v>66</v>
      </c>
      <c r="C179" s="92">
        <v>0.22490000000000002</v>
      </c>
      <c r="G179" s="92" t="s">
        <v>70</v>
      </c>
      <c r="H179" s="92">
        <v>0.52929999999999999</v>
      </c>
    </row>
    <row r="180" spans="2:8" hidden="1" x14ac:dyDescent="0.25">
      <c r="B180" s="92" t="s">
        <v>163</v>
      </c>
      <c r="C180" s="92">
        <v>0.22070000000000001</v>
      </c>
      <c r="G180" s="92" t="s">
        <v>127</v>
      </c>
      <c r="H180" s="92">
        <v>0.52690000000000003</v>
      </c>
    </row>
    <row r="181" spans="2:8" hidden="1" x14ac:dyDescent="0.25">
      <c r="B181" s="92" t="s">
        <v>34</v>
      </c>
      <c r="C181" s="92">
        <v>0.21290000000000001</v>
      </c>
      <c r="G181" s="92" t="s">
        <v>43</v>
      </c>
      <c r="H181" s="92">
        <v>0.48139999999999999</v>
      </c>
    </row>
    <row r="182" spans="2:8" hidden="1" x14ac:dyDescent="0.25">
      <c r="B182" s="92" t="s">
        <v>86</v>
      </c>
      <c r="C182" s="92">
        <v>0.1996</v>
      </c>
      <c r="G182" s="92" t="s">
        <v>149</v>
      </c>
      <c r="H182" s="92">
        <v>0.45140000000000002</v>
      </c>
    </row>
    <row r="183" spans="2:8" hidden="1" x14ac:dyDescent="0.25">
      <c r="B183" s="92" t="s">
        <v>40</v>
      </c>
      <c r="C183" s="92">
        <v>0.19230000000000003</v>
      </c>
      <c r="G183" s="92" t="s">
        <v>86</v>
      </c>
      <c r="H183" s="92">
        <v>0.40039999999999998</v>
      </c>
    </row>
    <row r="184" spans="2:8" hidden="1" x14ac:dyDescent="0.25">
      <c r="B184" s="92" t="s">
        <v>67</v>
      </c>
      <c r="C184" s="92">
        <v>0.18680000000000002</v>
      </c>
      <c r="G184" s="92" t="s">
        <v>112</v>
      </c>
      <c r="H184" s="92">
        <v>0.39599999999999996</v>
      </c>
    </row>
    <row r="185" spans="2:8" hidden="1" x14ac:dyDescent="0.25">
      <c r="B185" s="92" t="s">
        <v>48</v>
      </c>
      <c r="C185" s="92">
        <v>0.14650000000000002</v>
      </c>
      <c r="G185" s="92" t="s">
        <v>102</v>
      </c>
      <c r="H185" s="92">
        <v>0.35930000000000001</v>
      </c>
    </row>
    <row r="186" spans="2:8" hidden="1" x14ac:dyDescent="0.25">
      <c r="B186" s="92" t="s">
        <v>148</v>
      </c>
      <c r="C186" s="92">
        <v>0.14410000000000001</v>
      </c>
      <c r="G186" s="92" t="s">
        <v>69</v>
      </c>
      <c r="H186" s="92">
        <v>0.33780000000000004</v>
      </c>
    </row>
    <row r="187" spans="2:8" hidden="1" x14ac:dyDescent="0.25">
      <c r="B187" s="92" t="s">
        <v>113</v>
      </c>
      <c r="C187" s="92">
        <v>0.12789999999999999</v>
      </c>
      <c r="G187" s="92" t="s">
        <v>160</v>
      </c>
      <c r="H187" s="92">
        <v>0.30549999999999999</v>
      </c>
    </row>
    <row r="188" spans="2:8" hidden="1" x14ac:dyDescent="0.25">
      <c r="B188" s="92" t="s">
        <v>107</v>
      </c>
      <c r="C188" s="92">
        <v>0.1178</v>
      </c>
      <c r="G188" s="92" t="s">
        <v>148</v>
      </c>
      <c r="H188" s="92">
        <v>0.30519999999999997</v>
      </c>
    </row>
    <row r="189" spans="2:8" hidden="1" x14ac:dyDescent="0.25">
      <c r="B189" s="92" t="s">
        <v>81</v>
      </c>
      <c r="C189" s="92">
        <v>0.1086</v>
      </c>
      <c r="G189" s="92" t="s">
        <v>81</v>
      </c>
      <c r="H189" s="92">
        <v>0.2898</v>
      </c>
    </row>
    <row r="190" spans="2:8" hidden="1" x14ac:dyDescent="0.25">
      <c r="B190" s="92" t="s">
        <v>149</v>
      </c>
      <c r="C190" s="92">
        <v>0.1011</v>
      </c>
      <c r="G190" s="92" t="s">
        <v>113</v>
      </c>
      <c r="H190" s="92">
        <v>0.27800000000000002</v>
      </c>
    </row>
    <row r="191" spans="2:8" hidden="1" x14ac:dyDescent="0.25">
      <c r="B191" s="92" t="s">
        <v>150</v>
      </c>
      <c r="C191" s="92">
        <v>8.3199999999999996E-2</v>
      </c>
      <c r="G191" s="92" t="s">
        <v>66</v>
      </c>
      <c r="H191" s="92">
        <v>0.20650000000000002</v>
      </c>
    </row>
    <row r="192" spans="2:8" hidden="1" x14ac:dyDescent="0.25">
      <c r="B192" s="92" t="s">
        <v>97</v>
      </c>
      <c r="C192" s="92">
        <v>6.3399999999999998E-2</v>
      </c>
      <c r="G192" s="92" t="s">
        <v>150</v>
      </c>
      <c r="H192" s="92">
        <v>0.2034</v>
      </c>
    </row>
    <row r="193" spans="2:8" hidden="1" x14ac:dyDescent="0.25">
      <c r="B193" s="92" t="s">
        <v>70</v>
      </c>
      <c r="C193" s="92">
        <v>5.9800000000000006E-2</v>
      </c>
      <c r="G193" s="92" t="s">
        <v>131</v>
      </c>
      <c r="H193" s="92">
        <v>0.19980000000000001</v>
      </c>
    </row>
    <row r="194" spans="2:8" hidden="1" x14ac:dyDescent="0.25">
      <c r="B194" s="92" t="s">
        <v>50</v>
      </c>
      <c r="C194" s="92">
        <v>5.04E-2</v>
      </c>
      <c r="G194" s="92" t="s">
        <v>97</v>
      </c>
      <c r="H194" s="92">
        <v>0.13150000000000001</v>
      </c>
    </row>
    <row r="195" spans="2:8" hidden="1" x14ac:dyDescent="0.25">
      <c r="B195" s="92" t="s">
        <v>115</v>
      </c>
      <c r="C195" s="92">
        <v>4.5600000000000002E-2</v>
      </c>
      <c r="G195" s="92" t="s">
        <v>121</v>
      </c>
      <c r="H195" s="92">
        <v>0.113</v>
      </c>
    </row>
    <row r="196" spans="2:8" hidden="1" x14ac:dyDescent="0.25">
      <c r="B196" s="92" t="s">
        <v>117</v>
      </c>
      <c r="C196" s="92">
        <v>3.9900000000000005E-2</v>
      </c>
      <c r="G196" s="92" t="s">
        <v>122</v>
      </c>
      <c r="H196" s="92">
        <v>0.10049999999999999</v>
      </c>
    </row>
    <row r="197" spans="2:8" hidden="1" x14ac:dyDescent="0.25">
      <c r="B197" s="92" t="s">
        <v>122</v>
      </c>
      <c r="C197" s="92">
        <v>3.3300000000000003E-2</v>
      </c>
      <c r="G197" s="92" t="s">
        <v>68</v>
      </c>
      <c r="H197" s="92">
        <v>8.4499999999999992E-2</v>
      </c>
    </row>
    <row r="198" spans="2:8" hidden="1" x14ac:dyDescent="0.25">
      <c r="B198" s="92" t="s">
        <v>68</v>
      </c>
      <c r="C198" s="92">
        <v>1.8799999999999997E-2</v>
      </c>
      <c r="G198" s="92" t="s">
        <v>117</v>
      </c>
      <c r="H198" s="92">
        <v>7.3499999999999996E-2</v>
      </c>
    </row>
    <row r="199" spans="2:8" hidden="1" x14ac:dyDescent="0.25">
      <c r="B199" s="92" t="s">
        <v>159</v>
      </c>
      <c r="C199" s="92">
        <v>1.1200000000000002E-2</v>
      </c>
      <c r="G199" s="92" t="s">
        <v>50</v>
      </c>
      <c r="H199" s="92">
        <v>6.5299999999999997E-2</v>
      </c>
    </row>
    <row r="200" spans="2:8" hidden="1" x14ac:dyDescent="0.25">
      <c r="B200" s="92" t="s">
        <v>121</v>
      </c>
      <c r="C200" s="92">
        <v>5.1999999999999998E-3</v>
      </c>
      <c r="G200" s="92" t="s">
        <v>115</v>
      </c>
      <c r="H200" s="92">
        <v>3.5999999999999997E-2</v>
      </c>
    </row>
    <row r="201" spans="2:8" hidden="1" x14ac:dyDescent="0.25">
      <c r="B201" s="92" t="s">
        <v>160</v>
      </c>
      <c r="C201" s="92">
        <v>1.6999999999999999E-3</v>
      </c>
      <c r="G201" s="92" t="s">
        <v>159</v>
      </c>
      <c r="H201" s="92">
        <v>1.5099999999999999E-2</v>
      </c>
    </row>
    <row r="202" spans="2:8" hidden="1" x14ac:dyDescent="0.25">
      <c r="B202" s="92" t="s">
        <v>52</v>
      </c>
      <c r="C202" s="92">
        <v>8.9999999999999998E-4</v>
      </c>
      <c r="G202" s="92" t="s">
        <v>52</v>
      </c>
      <c r="H202" s="92">
        <v>9.9000000000000008E-3</v>
      </c>
    </row>
  </sheetData>
  <sheetProtection algorithmName="SHA-512" hashValue="aaFzU7KKn+tlAXVLsjSKY+IqUHreveJY9beapTlExDaRnQR3p9JyHPkbiA4q47CzPJlV/0fx4S0cMUdYjYW9fA==" saltValue="u+kQJx2j7lR6NAYPUx4mag==" spinCount="100000" sheet="1" scenarios="1"/>
  <mergeCells count="1">
    <mergeCell ref="A1:T1"/>
  </mergeCell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O48"/>
  <sheetViews>
    <sheetView showGridLines="0" showRowColHeaders="0" zoomScale="80" zoomScaleNormal="80" workbookViewId="0"/>
  </sheetViews>
  <sheetFormatPr defaultRowHeight="15.75" x14ac:dyDescent="0.25"/>
  <cols>
    <col min="1" max="16384" width="9" style="92"/>
  </cols>
  <sheetData>
    <row r="1" spans="1:1" ht="15.75" customHeight="1" x14ac:dyDescent="0.25">
      <c r="A1" s="111"/>
    </row>
    <row r="12" spans="1:1" x14ac:dyDescent="0.25">
      <c r="A12" s="112"/>
    </row>
    <row r="13" spans="1:1" x14ac:dyDescent="0.25">
      <c r="A13" s="112"/>
    </row>
    <row r="14" spans="1:1" x14ac:dyDescent="0.25">
      <c r="A14" s="112"/>
    </row>
    <row r="15" spans="1:1" x14ac:dyDescent="0.25">
      <c r="A15" s="112"/>
    </row>
    <row r="29" spans="5:15" x14ac:dyDescent="0.25">
      <c r="E29" s="103"/>
      <c r="F29" s="103"/>
      <c r="G29" s="103"/>
      <c r="H29" s="103"/>
      <c r="I29" s="103"/>
      <c r="J29" s="103"/>
      <c r="K29" s="103"/>
      <c r="L29" s="103"/>
      <c r="M29" s="103"/>
      <c r="N29" s="103"/>
      <c r="O29" s="103"/>
    </row>
    <row r="33" spans="1:4" x14ac:dyDescent="0.25">
      <c r="A33" s="103" t="s">
        <v>337</v>
      </c>
    </row>
    <row r="34" spans="1:4" x14ac:dyDescent="0.25">
      <c r="A34" s="92" t="s">
        <v>313</v>
      </c>
    </row>
    <row r="38" spans="1:4" ht="15.75" hidden="1" customHeight="1" x14ac:dyDescent="0.25">
      <c r="A38" s="97" t="s">
        <v>174</v>
      </c>
      <c r="B38" s="97" t="s">
        <v>222</v>
      </c>
      <c r="C38" s="92" t="s">
        <v>317</v>
      </c>
    </row>
    <row r="39" spans="1:4" ht="15.75" hidden="1" customHeight="1" x14ac:dyDescent="0.25">
      <c r="A39" s="112" t="s">
        <v>184</v>
      </c>
      <c r="B39" s="92">
        <v>23982</v>
      </c>
      <c r="C39" s="116">
        <f t="shared" ref="C39:C46" si="0">(IF(ISNUMBER(B39),(IF(B39&lt;100,"&lt;100",IF(B39&lt;200,"&lt;200",IF(B39&lt;500,"&lt;500",IF(B39&lt;1000,"&lt;1,000",IF(B39&lt;10000,(ROUND(B39,-2)),IF(B39&lt;100000,(ROUND(B39,-3)),IF(B39&lt;1000000,(ROUND(B39,-4)),IF(B39&gt;=1000000,(ROUND(B39,-5))))))))))),"-"))</f>
        <v>24000</v>
      </c>
      <c r="D39" s="95">
        <f t="shared" ref="D39:D46" si="1">B39/$B$48</f>
        <v>0.57839322742482724</v>
      </c>
    </row>
    <row r="40" spans="1:4" ht="15.75" hidden="1" customHeight="1" x14ac:dyDescent="0.25">
      <c r="A40" s="112" t="s">
        <v>185</v>
      </c>
      <c r="B40" s="92">
        <v>12002.7155</v>
      </c>
      <c r="C40" s="116">
        <f t="shared" si="0"/>
        <v>12000</v>
      </c>
      <c r="D40" s="95">
        <f t="shared" si="1"/>
        <v>0.28947916587052785</v>
      </c>
    </row>
    <row r="41" spans="1:4" ht="15.75" hidden="1" customHeight="1" x14ac:dyDescent="0.25">
      <c r="A41" s="112" t="s">
        <v>188</v>
      </c>
      <c r="B41" s="92">
        <v>3130.3137999999999</v>
      </c>
      <c r="C41" s="116">
        <f t="shared" si="0"/>
        <v>3100</v>
      </c>
      <c r="D41" s="95">
        <f t="shared" si="1"/>
        <v>7.5496301460865445E-2</v>
      </c>
    </row>
    <row r="42" spans="1:4" ht="15.75" hidden="1" customHeight="1" x14ac:dyDescent="0.25">
      <c r="A42" s="112" t="s">
        <v>189</v>
      </c>
      <c r="B42" s="92">
        <v>1011.1532</v>
      </c>
      <c r="C42" s="116">
        <f t="shared" si="0"/>
        <v>1000</v>
      </c>
      <c r="D42" s="95">
        <f t="shared" si="1"/>
        <v>2.4386796879699014E-2</v>
      </c>
    </row>
    <row r="43" spans="1:4" ht="15.75" hidden="1" customHeight="1" x14ac:dyDescent="0.25">
      <c r="A43" s="112" t="s">
        <v>187</v>
      </c>
      <c r="B43" s="92">
        <v>880.53089999999997</v>
      </c>
      <c r="C43" s="116" t="str">
        <f t="shared" si="0"/>
        <v>&lt;1,000</v>
      </c>
      <c r="D43" s="95">
        <f t="shared" si="1"/>
        <v>2.1236473567604358E-2</v>
      </c>
    </row>
    <row r="44" spans="1:4" ht="15.75" hidden="1" customHeight="1" x14ac:dyDescent="0.25">
      <c r="A44" s="112" t="s">
        <v>242</v>
      </c>
      <c r="B44" s="92">
        <v>203.42320000000001</v>
      </c>
      <c r="C44" s="116" t="str">
        <f t="shared" si="0"/>
        <v>&lt;500</v>
      </c>
      <c r="D44" s="95">
        <f t="shared" si="1"/>
        <v>4.9061213068587323E-3</v>
      </c>
    </row>
    <row r="45" spans="1:4" ht="15.75" hidden="1" customHeight="1" x14ac:dyDescent="0.25">
      <c r="A45" s="112" t="s">
        <v>186</v>
      </c>
      <c r="B45" s="92">
        <v>142.20620000000002</v>
      </c>
      <c r="C45" s="116" t="str">
        <f t="shared" si="0"/>
        <v>&lt;200</v>
      </c>
      <c r="D45" s="95">
        <f t="shared" si="1"/>
        <v>3.4297015669177079E-3</v>
      </c>
    </row>
    <row r="46" spans="1:4" ht="15.75" hidden="1" customHeight="1" x14ac:dyDescent="0.25">
      <c r="A46" s="112" t="s">
        <v>190</v>
      </c>
      <c r="B46" s="92">
        <v>110.7983</v>
      </c>
      <c r="C46" s="116" t="str">
        <f t="shared" si="0"/>
        <v>&lt;200</v>
      </c>
      <c r="D46" s="96">
        <f t="shared" si="1"/>
        <v>2.6722119226997008E-3</v>
      </c>
    </row>
    <row r="47" spans="1:4" ht="15.75" hidden="1" customHeight="1" x14ac:dyDescent="0.25">
      <c r="C47" s="117"/>
    </row>
    <row r="48" spans="1:4" ht="15.75" hidden="1" customHeight="1" x14ac:dyDescent="0.25">
      <c r="A48" s="92" t="s">
        <v>11</v>
      </c>
      <c r="B48" s="92">
        <v>41463.141100000001</v>
      </c>
      <c r="C48" s="117">
        <f>(IF(ISNUMBER(B48),(IF(B48&lt;100,"&lt;100",IF(B48&lt;200,"&lt;200",IF(B48&lt;500,"&lt;500",IF(B48&lt;1000,"&lt;1,000",IF(B48&lt;10000,(ROUND(B48,-2)),IF(B48&lt;100000,(ROUND(B48,-3)),IF(B48&lt;1000000,(ROUND(B48,-4)),IF(B48&gt;=1000000,(ROUND(B48,-5))))))))))),"-"))</f>
        <v>41000</v>
      </c>
      <c r="D48" s="95">
        <f>B48/$B$48</f>
        <v>1</v>
      </c>
    </row>
  </sheetData>
  <sheetProtection algorithmName="SHA-512" hashValue="t5faz0lx/TX0pz1pemIK93MmPPpLxS6Eo1oXnZOn3zzH0ZOkkBC8wP5uY/BXGn+hB+PQo0QUDeteqBxDVkvNRA==" saltValue="pn92C2d2SbSnVmGrS4b5Fg==" spinCount="100000" sheet="1" scenarios="1"/>
  <pageMargins left="0.7" right="0.7" top="0.75" bottom="0.75" header="0.3" footer="0.3"/>
  <pageSetup paperSize="0" orientation="portrait" horizontalDpi="0" verticalDpi="0" copie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1"/>
  <dimension ref="A1:O61"/>
  <sheetViews>
    <sheetView showGridLines="0" showRowColHeaders="0" zoomScale="70" zoomScaleNormal="70" workbookViewId="0"/>
  </sheetViews>
  <sheetFormatPr defaultRowHeight="15.75" x14ac:dyDescent="0.25"/>
  <cols>
    <col min="1" max="16384" width="9" style="27"/>
  </cols>
  <sheetData>
    <row r="1" spans="1:1" ht="15.75" customHeight="1" x14ac:dyDescent="0.25">
      <c r="A1" s="83"/>
    </row>
    <row r="12" spans="1:1" x14ac:dyDescent="0.25">
      <c r="A12" s="31"/>
    </row>
    <row r="13" spans="1:1" x14ac:dyDescent="0.25">
      <c r="A13" s="31"/>
    </row>
    <row r="14" spans="1:1" x14ac:dyDescent="0.25">
      <c r="A14" s="31"/>
    </row>
    <row r="15" spans="1:1" x14ac:dyDescent="0.25">
      <c r="A15" s="31"/>
    </row>
    <row r="29" spans="5:15" x14ac:dyDescent="0.25">
      <c r="E29" s="84"/>
      <c r="F29" s="84"/>
      <c r="G29" s="84"/>
      <c r="H29" s="84"/>
      <c r="I29" s="84"/>
      <c r="J29" s="84"/>
      <c r="K29" s="84"/>
      <c r="L29" s="84"/>
      <c r="M29" s="84"/>
      <c r="N29" s="84"/>
      <c r="O29" s="84"/>
    </row>
    <row r="33" spans="1:4" x14ac:dyDescent="0.25">
      <c r="A33" s="28" t="s">
        <v>337</v>
      </c>
    </row>
    <row r="38" spans="1:4" hidden="1" x14ac:dyDescent="0.25">
      <c r="A38" s="29" t="s">
        <v>174</v>
      </c>
      <c r="B38" s="29" t="s">
        <v>222</v>
      </c>
    </row>
    <row r="39" spans="1:4" hidden="1" x14ac:dyDescent="0.25">
      <c r="A39" s="27" t="s">
        <v>28</v>
      </c>
      <c r="B39" s="27">
        <v>6301</v>
      </c>
      <c r="C39" s="82">
        <v>6300</v>
      </c>
      <c r="D39" s="30">
        <f t="shared" ref="D39:D59" si="0">B39/$B$61</f>
        <v>0.26273872070719706</v>
      </c>
    </row>
    <row r="40" spans="1:4" hidden="1" x14ac:dyDescent="0.25">
      <c r="A40" s="27" t="s">
        <v>20</v>
      </c>
      <c r="B40" s="27">
        <v>2783</v>
      </c>
      <c r="C40" s="82">
        <v>2800</v>
      </c>
      <c r="D40" s="30">
        <f t="shared" si="0"/>
        <v>0.11604536735885247</v>
      </c>
    </row>
    <row r="41" spans="1:4" hidden="1" x14ac:dyDescent="0.25">
      <c r="A41" s="27" t="s">
        <v>32</v>
      </c>
      <c r="B41" s="27">
        <v>2341</v>
      </c>
      <c r="C41" s="82">
        <v>2300</v>
      </c>
      <c r="D41" s="30">
        <f t="shared" si="0"/>
        <v>9.7614877825035445E-2</v>
      </c>
    </row>
    <row r="42" spans="1:4" hidden="1" x14ac:dyDescent="0.25">
      <c r="A42" s="27" t="s">
        <v>19</v>
      </c>
      <c r="B42" s="27">
        <v>2235</v>
      </c>
      <c r="C42" s="82"/>
      <c r="D42" s="30">
        <f t="shared" si="0"/>
        <v>9.3194896172129102E-2</v>
      </c>
    </row>
    <row r="43" spans="1:4" hidden="1" x14ac:dyDescent="0.25">
      <c r="A43" s="27" t="s">
        <v>31</v>
      </c>
      <c r="B43" s="27">
        <v>1911</v>
      </c>
      <c r="C43" s="82">
        <v>1900</v>
      </c>
      <c r="D43" s="30">
        <f t="shared" si="0"/>
        <v>7.9684763572679507E-2</v>
      </c>
    </row>
    <row r="44" spans="1:4" hidden="1" x14ac:dyDescent="0.25">
      <c r="A44" s="27" t="s">
        <v>23</v>
      </c>
      <c r="B44" s="27">
        <v>1835</v>
      </c>
      <c r="C44" s="82">
        <v>1800</v>
      </c>
      <c r="D44" s="30">
        <f t="shared" si="0"/>
        <v>7.6515720123425904E-2</v>
      </c>
    </row>
    <row r="45" spans="1:4" hidden="1" x14ac:dyDescent="0.25">
      <c r="A45" s="27" t="s">
        <v>173</v>
      </c>
      <c r="B45" s="27">
        <v>1660</v>
      </c>
      <c r="C45" s="82">
        <v>1700</v>
      </c>
      <c r="D45" s="30">
        <f t="shared" si="0"/>
        <v>6.921858060211826E-2</v>
      </c>
    </row>
    <row r="46" spans="1:4" hidden="1" x14ac:dyDescent="0.25">
      <c r="A46" s="27" t="s">
        <v>24</v>
      </c>
      <c r="B46" s="27">
        <v>1449</v>
      </c>
      <c r="C46" s="82">
        <v>1400</v>
      </c>
      <c r="D46" s="30">
        <f t="shared" si="0"/>
        <v>6.0420315236427317E-2</v>
      </c>
    </row>
    <row r="47" spans="1:4" hidden="1" x14ac:dyDescent="0.25">
      <c r="A47" s="27" t="s">
        <v>80</v>
      </c>
      <c r="B47" s="27">
        <v>1449</v>
      </c>
      <c r="C47" s="82">
        <v>1400</v>
      </c>
      <c r="D47" s="30">
        <f t="shared" si="0"/>
        <v>6.0420315236427317E-2</v>
      </c>
    </row>
    <row r="48" spans="1:4" hidden="1" x14ac:dyDescent="0.25">
      <c r="A48" s="27" t="s">
        <v>15</v>
      </c>
      <c r="B48" s="27">
        <v>377</v>
      </c>
      <c r="C48" s="82" t="s">
        <v>264</v>
      </c>
      <c r="D48" s="30">
        <f t="shared" si="0"/>
        <v>1.572012342590276E-2</v>
      </c>
    </row>
    <row r="49" spans="1:4" hidden="1" x14ac:dyDescent="0.25">
      <c r="A49" s="27" t="s">
        <v>29</v>
      </c>
      <c r="B49" s="27">
        <v>310</v>
      </c>
      <c r="C49" s="82" t="s">
        <v>264</v>
      </c>
      <c r="D49" s="30">
        <f t="shared" si="0"/>
        <v>1.2926361437744975E-2</v>
      </c>
    </row>
    <row r="50" spans="1:4" hidden="1" x14ac:dyDescent="0.25">
      <c r="A50" s="27" t="s">
        <v>21</v>
      </c>
      <c r="B50" s="27">
        <v>240</v>
      </c>
      <c r="C50" s="82" t="s">
        <v>264</v>
      </c>
      <c r="D50" s="30">
        <f t="shared" si="0"/>
        <v>1.0007505629221916E-2</v>
      </c>
    </row>
    <row r="51" spans="1:4" hidden="1" x14ac:dyDescent="0.25">
      <c r="A51" s="27" t="s">
        <v>26</v>
      </c>
      <c r="B51" s="27">
        <v>235</v>
      </c>
      <c r="C51" s="82" t="s">
        <v>264</v>
      </c>
      <c r="D51" s="30">
        <f t="shared" si="0"/>
        <v>9.7990159286131268E-3</v>
      </c>
    </row>
    <row r="52" spans="1:4" hidden="1" x14ac:dyDescent="0.25">
      <c r="A52" s="27" t="s">
        <v>17</v>
      </c>
      <c r="B52" s="27">
        <v>216</v>
      </c>
      <c r="C52" s="82" t="s">
        <v>264</v>
      </c>
      <c r="D52" s="30">
        <f t="shared" si="0"/>
        <v>9.0067550662997244E-3</v>
      </c>
    </row>
    <row r="53" spans="1:4" hidden="1" x14ac:dyDescent="0.25">
      <c r="A53" s="27" t="s">
        <v>16</v>
      </c>
      <c r="B53" s="27">
        <v>165</v>
      </c>
      <c r="C53" s="82" t="s">
        <v>265</v>
      </c>
      <c r="D53" s="30">
        <f t="shared" si="0"/>
        <v>6.8801601200900678E-3</v>
      </c>
    </row>
    <row r="54" spans="1:4" hidden="1" x14ac:dyDescent="0.25">
      <c r="A54" s="27" t="s">
        <v>30</v>
      </c>
      <c r="B54" s="27">
        <v>140</v>
      </c>
      <c r="C54" s="82" t="s">
        <v>265</v>
      </c>
      <c r="D54" s="30">
        <f t="shared" si="0"/>
        <v>5.837711617046118E-3</v>
      </c>
    </row>
    <row r="55" spans="1:4" hidden="1" x14ac:dyDescent="0.25">
      <c r="A55" s="27" t="s">
        <v>22</v>
      </c>
      <c r="B55" s="27">
        <v>134</v>
      </c>
      <c r="C55" s="82" t="s">
        <v>265</v>
      </c>
      <c r="D55" s="30">
        <f t="shared" si="0"/>
        <v>5.5875239763155697E-3</v>
      </c>
    </row>
    <row r="56" spans="1:4" hidden="1" x14ac:dyDescent="0.25">
      <c r="A56" s="27" t="s">
        <v>25</v>
      </c>
      <c r="B56" s="27">
        <v>97</v>
      </c>
      <c r="C56" s="82" t="s">
        <v>266</v>
      </c>
      <c r="D56" s="30">
        <f t="shared" si="0"/>
        <v>4.044700191810525E-3</v>
      </c>
    </row>
    <row r="57" spans="1:4" hidden="1" x14ac:dyDescent="0.25">
      <c r="A57" s="27" t="s">
        <v>27</v>
      </c>
      <c r="B57" s="27">
        <v>66</v>
      </c>
      <c r="C57" s="82" t="s">
        <v>266</v>
      </c>
      <c r="D57" s="30">
        <f t="shared" si="0"/>
        <v>2.7520640480360272E-3</v>
      </c>
    </row>
    <row r="58" spans="1:4" hidden="1" x14ac:dyDescent="0.25">
      <c r="A58" s="27" t="s">
        <v>18</v>
      </c>
      <c r="B58" s="27">
        <v>36</v>
      </c>
      <c r="C58" s="82" t="s">
        <v>266</v>
      </c>
      <c r="D58" s="30">
        <f t="shared" si="0"/>
        <v>1.5011258443832875E-3</v>
      </c>
    </row>
    <row r="59" spans="1:4" hidden="1" x14ac:dyDescent="0.25">
      <c r="A59" s="27" t="s">
        <v>119</v>
      </c>
      <c r="B59" s="27">
        <v>2</v>
      </c>
      <c r="C59" s="82"/>
      <c r="D59" s="30">
        <f t="shared" si="0"/>
        <v>8.3395880243515973E-5</v>
      </c>
    </row>
    <row r="60" spans="1:4" hidden="1" x14ac:dyDescent="0.25">
      <c r="C60" s="36"/>
    </row>
    <row r="61" spans="1:4" hidden="1" x14ac:dyDescent="0.25">
      <c r="A61" s="27" t="s">
        <v>234</v>
      </c>
      <c r="B61" s="27">
        <v>23982</v>
      </c>
      <c r="C61" s="36">
        <v>24000</v>
      </c>
      <c r="D61" s="30">
        <f>B61/$B$61</f>
        <v>1</v>
      </c>
    </row>
  </sheetData>
  <sheetProtection algorithmName="SHA-512" hashValue="nOxrJ2YjyrBYl7dpnbfOOCuzH0JazUtqpzo/cjkHrkuYEIuFuz6Eu3CyAJaz/V7dOZNHnUzI8kToJvI2e57KVQ==" saltValue="rTveImblph8oljcaI00ARw==" spinCount="100000" sheet="1" scenarios="1"/>
  <sortState ref="A39:D59">
    <sortCondition descending="1" ref="B39:B59"/>
  </sortState>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25"/>
  <sheetViews>
    <sheetView showGridLines="0" showRowColHeaders="0" zoomScale="70" zoomScaleNormal="70" workbookViewId="0"/>
  </sheetViews>
  <sheetFormatPr defaultRowHeight="15.75" x14ac:dyDescent="0.25"/>
  <cols>
    <col min="1" max="16384" width="9" style="27"/>
  </cols>
  <sheetData>
    <row r="34" spans="1:14" x14ac:dyDescent="0.25">
      <c r="A34" s="27" t="s">
        <v>341</v>
      </c>
    </row>
    <row r="35" spans="1:14" x14ac:dyDescent="0.25">
      <c r="A35" s="27" t="s">
        <v>269</v>
      </c>
    </row>
    <row r="40" spans="1:14" ht="15.75" hidden="1" customHeight="1" x14ac:dyDescent="0.25">
      <c r="B40" s="27">
        <v>2010</v>
      </c>
      <c r="C40" s="27">
        <v>2015</v>
      </c>
      <c r="D40" s="27" t="s">
        <v>183</v>
      </c>
      <c r="E40" s="27" t="s">
        <v>203</v>
      </c>
    </row>
    <row r="41" spans="1:14" ht="15.75" hidden="1" customHeight="1" x14ac:dyDescent="0.25">
      <c r="A41" s="27" t="s">
        <v>22</v>
      </c>
      <c r="B41" s="27">
        <v>651</v>
      </c>
      <c r="C41" s="27">
        <v>660</v>
      </c>
      <c r="D41" s="62">
        <f>-(C41-B41)/B41</f>
        <v>-1.3824884792626729E-2</v>
      </c>
      <c r="E41" s="62">
        <f t="shared" ref="E41:E59" si="0">1-D41</f>
        <v>1.0138248847926268</v>
      </c>
      <c r="I41" s="49"/>
      <c r="J41" s="49"/>
      <c r="K41" s="49"/>
      <c r="L41" s="49"/>
      <c r="M41" s="49"/>
      <c r="N41" s="30"/>
    </row>
    <row r="42" spans="1:14" ht="15.75" hidden="1" customHeight="1" x14ac:dyDescent="0.25">
      <c r="A42" s="27" t="s">
        <v>27</v>
      </c>
      <c r="B42" s="27">
        <v>647</v>
      </c>
      <c r="C42" s="27">
        <v>624</v>
      </c>
      <c r="D42" s="62">
        <f t="shared" ref="D42:D59" si="1">ABS(C42-B42)/B42</f>
        <v>3.5548686244204021E-2</v>
      </c>
      <c r="E42" s="62">
        <f t="shared" si="0"/>
        <v>0.96445131375579596</v>
      </c>
      <c r="I42" s="49"/>
      <c r="J42" s="49"/>
      <c r="K42" s="49"/>
      <c r="L42" s="49"/>
      <c r="M42" s="49"/>
      <c r="N42" s="30"/>
    </row>
    <row r="43" spans="1:14" ht="15.75" hidden="1" customHeight="1" x14ac:dyDescent="0.25">
      <c r="A43" s="27" t="s">
        <v>15</v>
      </c>
      <c r="B43" s="27">
        <v>5683</v>
      </c>
      <c r="C43" s="27">
        <v>4267</v>
      </c>
      <c r="D43" s="62">
        <f t="shared" si="1"/>
        <v>0.24916417385183881</v>
      </c>
      <c r="E43" s="62">
        <f t="shared" si="0"/>
        <v>0.75083582614816113</v>
      </c>
      <c r="I43" s="49"/>
      <c r="J43" s="49"/>
      <c r="K43" s="49"/>
      <c r="L43" s="49"/>
      <c r="M43" s="49"/>
      <c r="N43" s="30"/>
    </row>
    <row r="44" spans="1:14" ht="15.75" hidden="1" customHeight="1" x14ac:dyDescent="0.25">
      <c r="A44" s="27" t="s">
        <v>29</v>
      </c>
      <c r="B44" s="27">
        <v>2750</v>
      </c>
      <c r="C44" s="27">
        <v>1977</v>
      </c>
      <c r="D44" s="62">
        <f t="shared" si="1"/>
        <v>0.28109090909090911</v>
      </c>
      <c r="E44" s="62">
        <f t="shared" si="0"/>
        <v>0.71890909090909094</v>
      </c>
      <c r="I44" s="49"/>
      <c r="J44" s="49"/>
      <c r="K44" s="49"/>
      <c r="L44" s="49"/>
      <c r="M44" s="49"/>
      <c r="N44" s="30"/>
    </row>
    <row r="45" spans="1:14" ht="15.75" hidden="1" customHeight="1" x14ac:dyDescent="0.25">
      <c r="A45" s="27" t="s">
        <v>21</v>
      </c>
      <c r="B45" s="27">
        <v>2000</v>
      </c>
      <c r="C45" s="27">
        <v>1268</v>
      </c>
      <c r="D45" s="62">
        <f t="shared" si="1"/>
        <v>0.36599999999999999</v>
      </c>
      <c r="E45" s="62">
        <f t="shared" si="0"/>
        <v>0.63400000000000001</v>
      </c>
      <c r="I45" s="49"/>
      <c r="J45" s="49"/>
      <c r="K45" s="49"/>
      <c r="L45" s="49"/>
      <c r="M45" s="49"/>
      <c r="N45" s="30"/>
    </row>
    <row r="46" spans="1:14" ht="15.75" hidden="1" customHeight="1" x14ac:dyDescent="0.25">
      <c r="A46" s="27" t="s">
        <v>18</v>
      </c>
      <c r="B46" s="27">
        <v>227</v>
      </c>
      <c r="C46" s="27">
        <v>130</v>
      </c>
      <c r="D46" s="62">
        <f t="shared" si="1"/>
        <v>0.42731277533039647</v>
      </c>
      <c r="E46" s="62">
        <f t="shared" si="0"/>
        <v>0.57268722466960353</v>
      </c>
      <c r="I46" s="49"/>
      <c r="J46" s="49"/>
      <c r="K46" s="49"/>
      <c r="L46" s="49"/>
      <c r="M46" s="49"/>
      <c r="N46" s="30"/>
    </row>
    <row r="47" spans="1:14" ht="15.75" hidden="1" customHeight="1" x14ac:dyDescent="0.25">
      <c r="A47" s="27" t="s">
        <v>16</v>
      </c>
      <c r="B47" s="27">
        <v>591</v>
      </c>
      <c r="C47" s="27">
        <v>329</v>
      </c>
      <c r="D47" s="62">
        <f t="shared" si="1"/>
        <v>0.44331641285956008</v>
      </c>
      <c r="E47" s="62">
        <f t="shared" si="0"/>
        <v>0.55668358714043986</v>
      </c>
      <c r="I47" s="49"/>
      <c r="J47" s="49"/>
      <c r="K47" s="49"/>
      <c r="L47" s="49"/>
      <c r="M47" s="49"/>
      <c r="N47" s="30"/>
    </row>
    <row r="48" spans="1:14" ht="15.75" hidden="1" customHeight="1" x14ac:dyDescent="0.25">
      <c r="A48" s="27" t="s">
        <v>20</v>
      </c>
      <c r="B48" s="27">
        <v>12358</v>
      </c>
      <c r="C48" s="27">
        <v>6617</v>
      </c>
      <c r="D48" s="62">
        <f t="shared" si="1"/>
        <v>0.46455737174300049</v>
      </c>
      <c r="E48" s="62">
        <f t="shared" si="0"/>
        <v>0.53544262825699951</v>
      </c>
      <c r="I48" s="49"/>
      <c r="J48" s="49"/>
      <c r="K48" s="49"/>
      <c r="L48" s="49"/>
      <c r="M48" s="49"/>
      <c r="N48" s="30"/>
    </row>
    <row r="49" spans="1:20" ht="15.75" hidden="1" customHeight="1" x14ac:dyDescent="0.25">
      <c r="A49" s="27" t="s">
        <v>32</v>
      </c>
      <c r="B49" s="27">
        <v>13718</v>
      </c>
      <c r="C49" s="27">
        <v>6482</v>
      </c>
      <c r="D49" s="62">
        <f t="shared" si="1"/>
        <v>0.52748214025368134</v>
      </c>
      <c r="E49" s="62">
        <f t="shared" si="0"/>
        <v>0.47251785974631866</v>
      </c>
      <c r="I49" s="49"/>
      <c r="J49" s="49"/>
      <c r="K49" s="49"/>
      <c r="L49" s="49"/>
      <c r="M49" s="49"/>
      <c r="N49" s="30"/>
    </row>
    <row r="50" spans="1:20" ht="15.75" hidden="1" customHeight="1" x14ac:dyDescent="0.25">
      <c r="A50" s="27" t="s">
        <v>173</v>
      </c>
      <c r="B50" s="27">
        <v>12429</v>
      </c>
      <c r="C50" s="27">
        <v>4939</v>
      </c>
      <c r="D50" s="62">
        <f t="shared" si="1"/>
        <v>0.60262289806098646</v>
      </c>
      <c r="E50" s="62">
        <f t="shared" si="0"/>
        <v>0.39737710193901354</v>
      </c>
      <c r="I50" s="49"/>
      <c r="J50" s="49"/>
      <c r="K50" s="49"/>
      <c r="L50" s="49"/>
      <c r="M50" s="49"/>
      <c r="N50" s="30"/>
    </row>
    <row r="51" spans="1:20" ht="15.75" hidden="1" customHeight="1" x14ac:dyDescent="0.25">
      <c r="A51" s="27" t="s">
        <v>80</v>
      </c>
      <c r="B51" s="27">
        <v>13391</v>
      </c>
      <c r="C51" s="27">
        <v>4710</v>
      </c>
      <c r="D51" s="62">
        <f t="shared" si="1"/>
        <v>0.6482712269434695</v>
      </c>
      <c r="E51" s="62">
        <f t="shared" si="0"/>
        <v>0.3517287730565305</v>
      </c>
      <c r="I51" s="49"/>
      <c r="J51" s="49"/>
      <c r="K51" s="49"/>
      <c r="L51" s="49"/>
      <c r="M51" s="49"/>
      <c r="N51" s="30"/>
    </row>
    <row r="52" spans="1:20" ht="15.75" hidden="1" customHeight="1" x14ac:dyDescent="0.25">
      <c r="A52" s="27" t="s">
        <v>28</v>
      </c>
      <c r="B52" s="27">
        <v>16332</v>
      </c>
      <c r="C52" s="27">
        <v>5053</v>
      </c>
      <c r="D52" s="62">
        <f t="shared" si="1"/>
        <v>0.69060739652216507</v>
      </c>
      <c r="E52" s="62">
        <f t="shared" si="0"/>
        <v>0.30939260347783493</v>
      </c>
      <c r="I52" s="49"/>
      <c r="J52" s="49"/>
      <c r="K52" s="49"/>
      <c r="L52" s="49"/>
      <c r="M52" s="49"/>
      <c r="N52" s="30"/>
    </row>
    <row r="53" spans="1:20" ht="15.75" hidden="1" customHeight="1" x14ac:dyDescent="0.25">
      <c r="A53" s="27" t="s">
        <v>23</v>
      </c>
      <c r="B53" s="27">
        <v>15633</v>
      </c>
      <c r="C53" s="27">
        <v>4770</v>
      </c>
      <c r="D53" s="62">
        <f t="shared" si="1"/>
        <v>0.69487622337363275</v>
      </c>
      <c r="E53" s="62">
        <f t="shared" si="0"/>
        <v>0.30512377662636725</v>
      </c>
      <c r="I53" s="49"/>
      <c r="J53" s="49"/>
      <c r="K53" s="49"/>
      <c r="L53" s="49"/>
      <c r="M53" s="49"/>
      <c r="N53" s="30"/>
    </row>
    <row r="54" spans="1:20" ht="15.75" hidden="1" customHeight="1" x14ac:dyDescent="0.25">
      <c r="A54" s="27" t="s">
        <v>25</v>
      </c>
      <c r="B54" s="27">
        <v>1521</v>
      </c>
      <c r="C54" s="27">
        <v>372</v>
      </c>
      <c r="D54" s="62">
        <f t="shared" si="1"/>
        <v>0.75542406311637078</v>
      </c>
      <c r="E54" s="62">
        <f t="shared" si="0"/>
        <v>0.24457593688362922</v>
      </c>
      <c r="I54" s="49"/>
      <c r="J54" s="49"/>
      <c r="K54" s="49"/>
      <c r="L54" s="49"/>
      <c r="M54" s="49"/>
      <c r="N54" s="30"/>
    </row>
    <row r="55" spans="1:20" ht="15.75" hidden="1" customHeight="1" x14ac:dyDescent="0.25">
      <c r="A55" s="27" t="s">
        <v>30</v>
      </c>
      <c r="B55" s="27">
        <v>1637</v>
      </c>
      <c r="C55" s="27">
        <v>372</v>
      </c>
      <c r="D55" s="62">
        <f t="shared" si="1"/>
        <v>0.77275503970678072</v>
      </c>
      <c r="E55" s="62">
        <f t="shared" si="0"/>
        <v>0.22724496029321928</v>
      </c>
      <c r="I55" s="49"/>
      <c r="J55" s="49"/>
      <c r="K55" s="49"/>
      <c r="L55" s="49"/>
      <c r="M55" s="49"/>
      <c r="N55" s="30"/>
    </row>
    <row r="56" spans="1:20" ht="15.75" hidden="1" customHeight="1" x14ac:dyDescent="0.25">
      <c r="A56" s="27" t="s">
        <v>24</v>
      </c>
      <c r="B56" s="27">
        <v>28942</v>
      </c>
      <c r="C56" s="27">
        <v>6564</v>
      </c>
      <c r="D56" s="62">
        <f t="shared" si="1"/>
        <v>0.77320157556492297</v>
      </c>
      <c r="E56" s="62">
        <f t="shared" si="0"/>
        <v>0.22679842443507703</v>
      </c>
      <c r="I56" s="49"/>
      <c r="J56" s="49"/>
      <c r="K56" s="49"/>
      <c r="L56" s="49"/>
      <c r="M56" s="49"/>
      <c r="N56" s="30"/>
    </row>
    <row r="57" spans="1:20" ht="15.75" hidden="1" customHeight="1" x14ac:dyDescent="0.25">
      <c r="A57" s="27" t="s">
        <v>17</v>
      </c>
      <c r="B57" s="27">
        <v>1498</v>
      </c>
      <c r="C57" s="27">
        <v>292</v>
      </c>
      <c r="D57" s="62">
        <f t="shared" si="1"/>
        <v>0.80507343124165553</v>
      </c>
      <c r="E57" s="62">
        <f t="shared" si="0"/>
        <v>0.19492656875834447</v>
      </c>
      <c r="I57" s="49"/>
      <c r="J57" s="49"/>
      <c r="K57" s="49"/>
      <c r="L57" s="49"/>
      <c r="M57" s="49"/>
      <c r="N57" s="30"/>
    </row>
    <row r="58" spans="1:20" hidden="1" x14ac:dyDescent="0.25">
      <c r="A58" s="27" t="s">
        <v>26</v>
      </c>
      <c r="B58" s="27">
        <v>1717</v>
      </c>
      <c r="C58" s="27">
        <v>323</v>
      </c>
      <c r="D58" s="62">
        <f t="shared" si="1"/>
        <v>0.81188118811881194</v>
      </c>
      <c r="E58" s="62">
        <f t="shared" si="0"/>
        <v>0.18811881188118806</v>
      </c>
      <c r="K58" s="49"/>
      <c r="L58" s="49"/>
      <c r="M58" s="49"/>
      <c r="N58" s="49"/>
      <c r="O58" s="49"/>
      <c r="P58" s="63"/>
      <c r="R58" s="30"/>
      <c r="S58" s="62"/>
      <c r="T58" s="62"/>
    </row>
    <row r="59" spans="1:20" hidden="1" x14ac:dyDescent="0.25">
      <c r="A59" s="27" t="s">
        <v>31</v>
      </c>
      <c r="B59" s="27">
        <v>25478</v>
      </c>
      <c r="C59" s="27">
        <v>3487</v>
      </c>
      <c r="D59" s="62">
        <f t="shared" si="1"/>
        <v>0.8631368239265248</v>
      </c>
      <c r="E59" s="62">
        <f t="shared" si="0"/>
        <v>0.1368631760734752</v>
      </c>
    </row>
    <row r="61" spans="1:20" x14ac:dyDescent="0.25">
      <c r="A61" s="203"/>
    </row>
    <row r="62" spans="1:20" x14ac:dyDescent="0.25">
      <c r="A62" s="203"/>
    </row>
    <row r="63" spans="1:20" x14ac:dyDescent="0.25">
      <c r="A63" s="64"/>
    </row>
    <row r="64" spans="1:20" x14ac:dyDescent="0.25">
      <c r="A64" s="203"/>
    </row>
    <row r="65" spans="1:1" x14ac:dyDescent="0.25">
      <c r="A65" s="203"/>
    </row>
    <row r="66" spans="1:1" x14ac:dyDescent="0.25">
      <c r="A66" s="64"/>
    </row>
    <row r="67" spans="1:1" x14ac:dyDescent="0.25">
      <c r="A67" s="203"/>
    </row>
    <row r="68" spans="1:1" x14ac:dyDescent="0.25">
      <c r="A68" s="203"/>
    </row>
    <row r="69" spans="1:1" x14ac:dyDescent="0.25">
      <c r="A69" s="64"/>
    </row>
    <row r="70" spans="1:1" x14ac:dyDescent="0.25">
      <c r="A70" s="203"/>
    </row>
    <row r="71" spans="1:1" x14ac:dyDescent="0.25">
      <c r="A71" s="203"/>
    </row>
    <row r="72" spans="1:1" x14ac:dyDescent="0.25">
      <c r="A72" s="64"/>
    </row>
    <row r="73" spans="1:1" x14ac:dyDescent="0.25">
      <c r="A73" s="203"/>
    </row>
    <row r="74" spans="1:1" x14ac:dyDescent="0.25">
      <c r="A74" s="203"/>
    </row>
    <row r="75" spans="1:1" x14ac:dyDescent="0.25">
      <c r="A75" s="64"/>
    </row>
    <row r="76" spans="1:1" x14ac:dyDescent="0.25">
      <c r="A76" s="203"/>
    </row>
    <row r="77" spans="1:1" x14ac:dyDescent="0.25">
      <c r="A77" s="203"/>
    </row>
    <row r="78" spans="1:1" x14ac:dyDescent="0.25">
      <c r="A78" s="64"/>
    </row>
    <row r="79" spans="1:1" x14ac:dyDescent="0.25">
      <c r="A79" s="203"/>
    </row>
    <row r="80" spans="1:1" x14ac:dyDescent="0.25">
      <c r="A80" s="203"/>
    </row>
    <row r="81" spans="1:1" x14ac:dyDescent="0.25">
      <c r="A81" s="64"/>
    </row>
    <row r="82" spans="1:1" x14ac:dyDescent="0.25">
      <c r="A82" s="203"/>
    </row>
    <row r="83" spans="1:1" x14ac:dyDescent="0.25">
      <c r="A83" s="203"/>
    </row>
    <row r="84" spans="1:1" x14ac:dyDescent="0.25">
      <c r="A84" s="64"/>
    </row>
    <row r="85" spans="1:1" x14ac:dyDescent="0.25">
      <c r="A85" s="203"/>
    </row>
    <row r="86" spans="1:1" x14ac:dyDescent="0.25">
      <c r="A86" s="203"/>
    </row>
    <row r="87" spans="1:1" x14ac:dyDescent="0.25">
      <c r="A87" s="64"/>
    </row>
    <row r="88" spans="1:1" x14ac:dyDescent="0.25">
      <c r="A88" s="203"/>
    </row>
    <row r="89" spans="1:1" x14ac:dyDescent="0.25">
      <c r="A89" s="203"/>
    </row>
    <row r="90" spans="1:1" x14ac:dyDescent="0.25">
      <c r="A90" s="64"/>
    </row>
    <row r="91" spans="1:1" x14ac:dyDescent="0.25">
      <c r="A91" s="203"/>
    </row>
    <row r="92" spans="1:1" x14ac:dyDescent="0.25">
      <c r="A92" s="203"/>
    </row>
    <row r="93" spans="1:1" x14ac:dyDescent="0.25">
      <c r="A93" s="64"/>
    </row>
    <row r="94" spans="1:1" x14ac:dyDescent="0.25">
      <c r="A94" s="203"/>
    </row>
    <row r="95" spans="1:1" x14ac:dyDescent="0.25">
      <c r="A95" s="203"/>
    </row>
    <row r="96" spans="1:1" x14ac:dyDescent="0.25">
      <c r="A96" s="64"/>
    </row>
    <row r="97" spans="1:1" x14ac:dyDescent="0.25">
      <c r="A97" s="203"/>
    </row>
    <row r="98" spans="1:1" x14ac:dyDescent="0.25">
      <c r="A98" s="203"/>
    </row>
    <row r="99" spans="1:1" x14ac:dyDescent="0.25">
      <c r="A99" s="64"/>
    </row>
    <row r="100" spans="1:1" x14ac:dyDescent="0.25">
      <c r="A100" s="203"/>
    </row>
    <row r="101" spans="1:1" x14ac:dyDescent="0.25">
      <c r="A101" s="203"/>
    </row>
    <row r="102" spans="1:1" x14ac:dyDescent="0.25">
      <c r="A102" s="64"/>
    </row>
    <row r="103" spans="1:1" x14ac:dyDescent="0.25">
      <c r="A103" s="203"/>
    </row>
    <row r="104" spans="1:1" x14ac:dyDescent="0.25">
      <c r="A104" s="203"/>
    </row>
    <row r="105" spans="1:1" x14ac:dyDescent="0.25">
      <c r="A105" s="64"/>
    </row>
    <row r="106" spans="1:1" x14ac:dyDescent="0.25">
      <c r="A106" s="203"/>
    </row>
    <row r="107" spans="1:1" x14ac:dyDescent="0.25">
      <c r="A107" s="203"/>
    </row>
    <row r="108" spans="1:1" x14ac:dyDescent="0.25">
      <c r="A108" s="64"/>
    </row>
    <row r="109" spans="1:1" x14ac:dyDescent="0.25">
      <c r="A109" s="203"/>
    </row>
    <row r="110" spans="1:1" x14ac:dyDescent="0.25">
      <c r="A110" s="203"/>
    </row>
    <row r="111" spans="1:1" x14ac:dyDescent="0.25">
      <c r="A111" s="64"/>
    </row>
    <row r="112" spans="1:1" x14ac:dyDescent="0.25">
      <c r="A112" s="203"/>
    </row>
    <row r="113" spans="1:1" x14ac:dyDescent="0.25">
      <c r="A113" s="203"/>
    </row>
    <row r="114" spans="1:1" x14ac:dyDescent="0.25">
      <c r="A114" s="64"/>
    </row>
    <row r="115" spans="1:1" x14ac:dyDescent="0.25">
      <c r="A115" s="203"/>
    </row>
    <row r="116" spans="1:1" x14ac:dyDescent="0.25">
      <c r="A116" s="203"/>
    </row>
    <row r="117" spans="1:1" x14ac:dyDescent="0.25">
      <c r="A117" s="64"/>
    </row>
    <row r="118" spans="1:1" x14ac:dyDescent="0.25">
      <c r="A118" s="203"/>
    </row>
    <row r="119" spans="1:1" x14ac:dyDescent="0.25">
      <c r="A119" s="203"/>
    </row>
    <row r="120" spans="1:1" x14ac:dyDescent="0.25">
      <c r="A120" s="64"/>
    </row>
    <row r="121" spans="1:1" x14ac:dyDescent="0.25">
      <c r="A121" s="203"/>
    </row>
    <row r="122" spans="1:1" x14ac:dyDescent="0.25">
      <c r="A122" s="203"/>
    </row>
    <row r="123" spans="1:1" x14ac:dyDescent="0.25">
      <c r="A123" s="64"/>
    </row>
    <row r="124" spans="1:1" x14ac:dyDescent="0.25">
      <c r="A124" s="203"/>
    </row>
    <row r="125" spans="1:1" x14ac:dyDescent="0.25">
      <c r="A125" s="203"/>
    </row>
  </sheetData>
  <sheetProtection algorithmName="SHA-512" hashValue="9NyvB63UA9twaGRb0BCFlHrRlEZHVXHNwe7b/UPGEMG7Z7RUHi9aUXde3Ij45OueZqTFe7vJj3nReKiKG3flrg==" saltValue="QrnVe0BEUjah/mDs7NDe4g==" spinCount="100000" sheet="1" scenarios="1"/>
  <sortState ref="A41:E59">
    <sortCondition ref="D41:D59"/>
  </sortState>
  <mergeCells count="22">
    <mergeCell ref="A115:A116"/>
    <mergeCell ref="A118:A119"/>
    <mergeCell ref="A121:A122"/>
    <mergeCell ref="A124:A125"/>
    <mergeCell ref="A97:A98"/>
    <mergeCell ref="A100:A101"/>
    <mergeCell ref="A103:A104"/>
    <mergeCell ref="A106:A107"/>
    <mergeCell ref="A109:A110"/>
    <mergeCell ref="A112:A113"/>
    <mergeCell ref="A94:A95"/>
    <mergeCell ref="A61:A62"/>
    <mergeCell ref="A64:A65"/>
    <mergeCell ref="A67:A68"/>
    <mergeCell ref="A70:A71"/>
    <mergeCell ref="A73:A74"/>
    <mergeCell ref="A76:A77"/>
    <mergeCell ref="A79:A80"/>
    <mergeCell ref="A82:A83"/>
    <mergeCell ref="A85:A86"/>
    <mergeCell ref="A88:A89"/>
    <mergeCell ref="A91:A92"/>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0:L53"/>
  <sheetViews>
    <sheetView showGridLines="0" showRowColHeaders="0" zoomScale="80" zoomScaleNormal="80" workbookViewId="0">
      <selection sqref="A1:F1"/>
    </sheetView>
  </sheetViews>
  <sheetFormatPr defaultRowHeight="15.75" x14ac:dyDescent="0.25"/>
  <cols>
    <col min="1" max="2" width="9" style="92"/>
    <col min="3" max="3" width="27.625" style="92" bestFit="1" customWidth="1"/>
    <col min="4" max="16384" width="9" style="92"/>
  </cols>
  <sheetData>
    <row r="30" spans="1:11" x14ac:dyDescent="0.25">
      <c r="A30" s="215" t="s">
        <v>339</v>
      </c>
      <c r="B30" s="215"/>
      <c r="C30" s="215"/>
      <c r="D30" s="215"/>
      <c r="E30" s="215"/>
      <c r="F30" s="215"/>
      <c r="G30" s="215"/>
      <c r="H30" s="215"/>
      <c r="I30" s="215"/>
      <c r="J30" s="215"/>
      <c r="K30" s="215"/>
    </row>
    <row r="31" spans="1:11" x14ac:dyDescent="0.25">
      <c r="A31" s="216" t="s">
        <v>318</v>
      </c>
      <c r="B31" s="216"/>
      <c r="C31" s="216"/>
      <c r="D31" s="216"/>
      <c r="E31" s="216"/>
      <c r="F31" s="216"/>
      <c r="G31" s="216"/>
      <c r="H31" s="216"/>
      <c r="I31" s="216"/>
      <c r="J31" s="216"/>
      <c r="K31" s="216"/>
    </row>
    <row r="32" spans="1:11" x14ac:dyDescent="0.25">
      <c r="A32" s="217"/>
      <c r="B32" s="217"/>
      <c r="C32" s="217"/>
      <c r="D32" s="217"/>
      <c r="E32" s="217"/>
      <c r="F32" s="217"/>
      <c r="G32" s="217"/>
      <c r="H32" s="217"/>
      <c r="I32" s="217"/>
      <c r="J32" s="217"/>
      <c r="K32" s="217"/>
    </row>
    <row r="33" spans="1:11" x14ac:dyDescent="0.25">
      <c r="A33" s="217"/>
      <c r="B33" s="217"/>
      <c r="C33" s="217"/>
      <c r="D33" s="217"/>
      <c r="E33" s="217"/>
      <c r="F33" s="217"/>
      <c r="G33" s="217"/>
      <c r="H33" s="217"/>
      <c r="I33" s="217"/>
      <c r="J33" s="217"/>
      <c r="K33" s="217"/>
    </row>
    <row r="35" spans="1:11" ht="94.5" hidden="1" x14ac:dyDescent="0.25">
      <c r="B35" s="126" t="s">
        <v>319</v>
      </c>
      <c r="C35" s="126" t="s">
        <v>320</v>
      </c>
      <c r="D35" s="126" t="s">
        <v>321</v>
      </c>
      <c r="E35" s="126" t="s">
        <v>322</v>
      </c>
      <c r="F35" s="126" t="s">
        <v>323</v>
      </c>
      <c r="G35" s="126" t="s">
        <v>324</v>
      </c>
      <c r="H35" s="126" t="s">
        <v>325</v>
      </c>
      <c r="I35" s="126" t="s">
        <v>326</v>
      </c>
    </row>
    <row r="36" spans="1:11" hidden="1" x14ac:dyDescent="0.25">
      <c r="A36" s="92">
        <v>1</v>
      </c>
      <c r="B36" s="127">
        <v>8.6956521739130436E-3</v>
      </c>
      <c r="C36" s="127">
        <v>2.5813252273674404E-2</v>
      </c>
      <c r="D36" s="127">
        <v>0</v>
      </c>
      <c r="E36" s="127">
        <v>0.12987012987012986</v>
      </c>
      <c r="F36" s="127">
        <v>4.8192771084337352E-2</v>
      </c>
      <c r="G36" s="127">
        <v>0</v>
      </c>
      <c r="H36" s="127">
        <v>0</v>
      </c>
      <c r="I36" s="127">
        <v>5.6923727896990822E-2</v>
      </c>
    </row>
    <row r="37" spans="1:11" hidden="1" x14ac:dyDescent="0.25">
      <c r="A37" s="92">
        <v>2</v>
      </c>
      <c r="B37" s="127">
        <v>4.1666666666666664E-2</v>
      </c>
      <c r="C37" s="127">
        <v>2.9877502240812669E-2</v>
      </c>
      <c r="D37" s="127">
        <v>0.27826086956521739</v>
      </c>
      <c r="E37" s="127">
        <v>0.18260869565217391</v>
      </c>
      <c r="F37" s="127">
        <v>5.4878048780487805E-2</v>
      </c>
      <c r="G37" s="127">
        <v>2.5210084033613446E-2</v>
      </c>
      <c r="H37" s="127">
        <v>8.4364738570346043E-2</v>
      </c>
      <c r="I37" s="127">
        <v>6.7301884284505259E-2</v>
      </c>
    </row>
    <row r="38" spans="1:11" hidden="1" x14ac:dyDescent="0.25">
      <c r="A38" s="92">
        <v>3</v>
      </c>
      <c r="B38" s="127">
        <v>5.3763440860215055E-2</v>
      </c>
      <c r="C38" s="127">
        <v>4.0816326530612242E-2</v>
      </c>
      <c r="D38" s="127">
        <v>0.52528850263570304</v>
      </c>
      <c r="E38" s="127">
        <v>0.19375000000000001</v>
      </c>
      <c r="F38" s="127">
        <v>8.3116883116883117E-2</v>
      </c>
      <c r="G38" s="127">
        <v>7.2961373390557943E-2</v>
      </c>
      <c r="H38" s="127">
        <v>0.10410094637223975</v>
      </c>
      <c r="I38" s="127">
        <v>7.1428571428571425E-2</v>
      </c>
    </row>
    <row r="39" spans="1:11" hidden="1" x14ac:dyDescent="0.25">
      <c r="A39" s="92">
        <v>4</v>
      </c>
      <c r="B39" s="127">
        <v>6.8965517241379309E-2</v>
      </c>
      <c r="C39" s="127">
        <v>4.7489920264423877E-2</v>
      </c>
      <c r="D39" s="127">
        <v>0.59342222222222218</v>
      </c>
      <c r="E39" s="127">
        <v>0.19685039370078741</v>
      </c>
      <c r="F39" s="127">
        <v>0.20833333333333334</v>
      </c>
      <c r="G39" s="127">
        <v>0.1076923076923077</v>
      </c>
      <c r="H39" s="127">
        <v>0.10939226519337017</v>
      </c>
      <c r="I39" s="127">
        <v>0.32903275338263949</v>
      </c>
    </row>
    <row r="40" spans="1:11" hidden="1" x14ac:dyDescent="0.25">
      <c r="A40" s="92">
        <v>5</v>
      </c>
      <c r="B40" s="127">
        <v>8.8984596766299759E-2</v>
      </c>
      <c r="C40" s="127">
        <v>6.7567567567567571E-2</v>
      </c>
      <c r="D40" s="127">
        <v>0.81980825847361671</v>
      </c>
      <c r="E40" s="127">
        <v>0.20511825441670506</v>
      </c>
      <c r="F40" s="127">
        <v>0.99</v>
      </c>
      <c r="G40" s="127">
        <v>0.20207253886010362</v>
      </c>
      <c r="H40" s="127">
        <v>0.11382857142857143</v>
      </c>
      <c r="I40" s="127"/>
    </row>
    <row r="41" spans="1:11" hidden="1" x14ac:dyDescent="0.25">
      <c r="A41" s="92">
        <v>6</v>
      </c>
      <c r="B41" s="127">
        <v>9.6385542168674704E-2</v>
      </c>
      <c r="C41" s="127">
        <v>0.43376068376068377</v>
      </c>
      <c r="D41" s="127">
        <v>0.85628897069811039</v>
      </c>
      <c r="E41" s="127">
        <v>0.20909090909090908</v>
      </c>
      <c r="F41" s="127"/>
      <c r="G41" s="127">
        <v>0.53208556149732622</v>
      </c>
      <c r="H41" s="127">
        <v>0.19314254113092769</v>
      </c>
      <c r="I41" s="127"/>
    </row>
    <row r="42" spans="1:11" hidden="1" x14ac:dyDescent="0.25">
      <c r="A42" s="92">
        <v>7</v>
      </c>
      <c r="B42" s="127">
        <v>0.17830397261250983</v>
      </c>
      <c r="C42" s="127">
        <v>0.75484635570981118</v>
      </c>
      <c r="D42" s="127"/>
      <c r="E42" s="127">
        <v>0.20960884353741496</v>
      </c>
      <c r="F42" s="127"/>
      <c r="G42" s="127"/>
      <c r="H42" s="127">
        <v>0.27861060329067644</v>
      </c>
      <c r="I42" s="127"/>
    </row>
    <row r="43" spans="1:11" hidden="1" x14ac:dyDescent="0.25">
      <c r="A43" s="92">
        <v>8</v>
      </c>
      <c r="B43" s="127">
        <v>0.17881227776188335</v>
      </c>
      <c r="C43" s="127">
        <v>1.0036857094990785</v>
      </c>
      <c r="D43" s="127"/>
      <c r="E43" s="127">
        <v>0.21634615384615385</v>
      </c>
      <c r="F43" s="127"/>
      <c r="G43" s="127"/>
      <c r="H43" s="127">
        <v>0.42209631728045327</v>
      </c>
      <c r="I43" s="127"/>
    </row>
    <row r="44" spans="1:11" hidden="1" x14ac:dyDescent="0.25">
      <c r="A44" s="92">
        <v>9</v>
      </c>
      <c r="B44" s="127">
        <v>0.19791666666666666</v>
      </c>
      <c r="C44" s="127"/>
      <c r="D44" s="127"/>
      <c r="E44" s="127">
        <v>0.2257250945775536</v>
      </c>
      <c r="F44" s="127"/>
      <c r="G44" s="127"/>
      <c r="H44" s="127">
        <v>0.99</v>
      </c>
      <c r="I44" s="127"/>
    </row>
    <row r="45" spans="1:11" hidden="1" x14ac:dyDescent="0.25">
      <c r="A45" s="92">
        <v>10</v>
      </c>
      <c r="B45" s="127">
        <v>0.3987138263665595</v>
      </c>
      <c r="C45" s="127"/>
      <c r="D45" s="127"/>
      <c r="E45" s="127">
        <v>0.30714052820345616</v>
      </c>
      <c r="F45" s="127"/>
      <c r="G45" s="127"/>
      <c r="H45" s="127"/>
      <c r="I45" s="127"/>
    </row>
    <row r="46" spans="1:11" hidden="1" x14ac:dyDescent="0.25">
      <c r="A46" s="92">
        <v>11</v>
      </c>
      <c r="B46" s="127">
        <v>0.48466257668711654</v>
      </c>
      <c r="C46" s="127"/>
      <c r="D46" s="127"/>
      <c r="E46" s="127">
        <v>0.33145382505333737</v>
      </c>
      <c r="F46" s="127"/>
      <c r="G46" s="127"/>
      <c r="H46" s="127"/>
      <c r="I46" s="127"/>
    </row>
    <row r="47" spans="1:11" hidden="1" x14ac:dyDescent="0.25">
      <c r="A47" s="92">
        <v>12</v>
      </c>
      <c r="B47" s="127">
        <v>0.73356401384083048</v>
      </c>
      <c r="C47" s="127"/>
      <c r="D47" s="127"/>
      <c r="E47" s="127">
        <v>0.34969126938541067</v>
      </c>
      <c r="F47" s="127"/>
      <c r="G47" s="127"/>
      <c r="H47" s="127"/>
      <c r="I47" s="127"/>
    </row>
    <row r="48" spans="1:11" hidden="1" x14ac:dyDescent="0.25">
      <c r="A48" s="92">
        <v>13</v>
      </c>
      <c r="B48" s="127">
        <v>0.77083333333333337</v>
      </c>
      <c r="C48" s="127"/>
      <c r="D48" s="127"/>
      <c r="E48" s="127">
        <v>0.41212121212121211</v>
      </c>
      <c r="F48" s="127"/>
      <c r="G48" s="127"/>
      <c r="H48" s="127"/>
      <c r="I48" s="117"/>
    </row>
    <row r="49" spans="1:12" hidden="1" x14ac:dyDescent="0.25">
      <c r="A49" s="92">
        <v>14</v>
      </c>
      <c r="B49" s="127">
        <v>0.99</v>
      </c>
      <c r="C49" s="127"/>
      <c r="D49" s="127"/>
      <c r="E49" s="127">
        <v>0.6560509554140127</v>
      </c>
      <c r="F49" s="127"/>
      <c r="G49" s="127"/>
      <c r="H49" s="127"/>
      <c r="I49" s="117"/>
    </row>
    <row r="50" spans="1:12" hidden="1" x14ac:dyDescent="0.25">
      <c r="A50" s="92">
        <v>15</v>
      </c>
      <c r="B50" s="127">
        <v>0.99</v>
      </c>
      <c r="C50" s="127"/>
      <c r="D50" s="127"/>
      <c r="E50" s="127"/>
      <c r="F50" s="127"/>
      <c r="G50" s="127"/>
      <c r="H50" s="127"/>
      <c r="I50" s="117"/>
    </row>
    <row r="51" spans="1:12" hidden="1" x14ac:dyDescent="0.25">
      <c r="B51" s="117"/>
      <c r="C51" s="117"/>
      <c r="D51" s="117"/>
      <c r="E51" s="127"/>
      <c r="F51" s="117"/>
      <c r="G51" s="117"/>
      <c r="H51" s="117"/>
      <c r="I51" s="117"/>
      <c r="K51" s="97" t="s">
        <v>239</v>
      </c>
    </row>
    <row r="52" spans="1:12" hidden="1" x14ac:dyDescent="0.25">
      <c r="A52" s="94">
        <f>SUM(B52:I52)</f>
        <v>67</v>
      </c>
      <c r="B52" s="128">
        <v>15</v>
      </c>
      <c r="C52" s="128">
        <v>8</v>
      </c>
      <c r="D52" s="128">
        <v>6</v>
      </c>
      <c r="E52" s="129">
        <v>14</v>
      </c>
      <c r="F52" s="128">
        <v>5</v>
      </c>
      <c r="G52" s="128">
        <v>6</v>
      </c>
      <c r="H52" s="128">
        <v>9</v>
      </c>
      <c r="I52" s="117">
        <v>4</v>
      </c>
      <c r="K52" s="92" t="s">
        <v>327</v>
      </c>
      <c r="L52" s="118">
        <f>MEDIAN(B36:B50,C36:C43,D36:D41,E36:E49,F36:F40,G36:G41,H36:H44,I36:I39)</f>
        <v>0.19685039370078741</v>
      </c>
    </row>
    <row r="53" spans="1:12" hidden="1" x14ac:dyDescent="0.25">
      <c r="B53" s="128"/>
      <c r="C53" s="128"/>
      <c r="D53" s="128"/>
      <c r="E53" s="129"/>
      <c r="F53" s="128"/>
      <c r="G53" s="128"/>
      <c r="H53" s="128"/>
      <c r="I53" s="117"/>
      <c r="K53" s="92" t="s">
        <v>328</v>
      </c>
      <c r="L53" s="118">
        <v>0.56000000000000005</v>
      </c>
    </row>
  </sheetData>
  <sheetProtection algorithmName="SHA-512" hashValue="FPgJSuJhyMoJjASAGdZI+aw6bXYuEEUj3Mk0lDVhuBiFNbo8GWrXvU6jeTSyzMag0gqridF5DQL7b3aCfMEpIw==" saltValue="KptT7uInPE4lW7MMoewrUQ==" spinCount="100000" sheet="1" scenarios="1"/>
  <mergeCells count="2">
    <mergeCell ref="A30:K30"/>
    <mergeCell ref="A31:K33"/>
  </mergeCells>
  <pageMargins left="0.25" right="0.25" top="0.75" bottom="0.75" header="0.3" footer="0.3"/>
  <pageSetup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GridLines="0" showRowColHeaders="0" zoomScale="80" zoomScaleNormal="80" workbookViewId="0">
      <selection sqref="A1:F1"/>
    </sheetView>
  </sheetViews>
  <sheetFormatPr defaultRowHeight="15.75" x14ac:dyDescent="0.25"/>
  <cols>
    <col min="1" max="16384" width="9" style="27"/>
  </cols>
  <sheetData>
    <row r="29" spans="1:1" x14ac:dyDescent="0.25">
      <c r="A29" s="27" t="s">
        <v>335</v>
      </c>
    </row>
    <row r="30" spans="1:1" x14ac:dyDescent="0.25">
      <c r="A30" s="27" t="s">
        <v>336</v>
      </c>
    </row>
  </sheetData>
  <sheetProtection algorithmName="SHA-512" hashValue="h94b80sFp/7hZh4gAEFnRPAPEJK865rxElAGKdNuD92PCRKI2LlS1Ye6fOX7mSaXdE+EY2YMIQPXKxy+ar5CFg==" saltValue="+7xk/2iaC2PipdIVBcsmmg==" spinCount="100000" sheet="1" scenarios="1"/>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GridLines="0" showRowColHeaders="0" zoomScale="80" zoomScaleNormal="80" workbookViewId="0">
      <selection sqref="A1:F1"/>
    </sheetView>
  </sheetViews>
  <sheetFormatPr defaultRowHeight="15.75" x14ac:dyDescent="0.25"/>
  <cols>
    <col min="1" max="16384" width="9" style="27"/>
  </cols>
  <sheetData>
    <row r="29" spans="1:1" x14ac:dyDescent="0.25">
      <c r="A29" s="27" t="s">
        <v>335</v>
      </c>
    </row>
  </sheetData>
  <sheetProtection algorithmName="SHA-512" hashValue="arDfpAoSYXjvF6Z9usZ/7+0c8+ydkP/eJ2+sLHzndVHcpwc11ANsKHWTaDtPJnZzigPWmJ1dkePqMWJT/iRlew==" saltValue="Vm1edXQ8Pqgzeq9qCfSY/A==" spinCount="100000" sheet="1" scenarios="1"/>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GridLines="0" showRowColHeaders="0" zoomScale="80" zoomScaleNormal="80" workbookViewId="0">
      <selection sqref="A1:F1"/>
    </sheetView>
  </sheetViews>
  <sheetFormatPr defaultRowHeight="15.75" x14ac:dyDescent="0.25"/>
  <cols>
    <col min="1" max="16384" width="9" style="27"/>
  </cols>
  <sheetData>
    <row r="29" spans="1:1" x14ac:dyDescent="0.25">
      <c r="A29" s="27" t="s">
        <v>335</v>
      </c>
    </row>
  </sheetData>
  <sheetProtection algorithmName="SHA-512" hashValue="0REVDpbmLkiVhXeZcLnLbqxwIjKAZgMCuHlF4lrVz+UK6oDMqv858UNmuUzhIYD6YVc6OH51nmqCz3XeP89kVQ==" saltValue="cmuqT/y6NQ5WCS1olQOcyw==" spinCount="100000" sheet="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80" zoomScaleNormal="80" workbookViewId="0"/>
  </sheetViews>
  <sheetFormatPr defaultRowHeight="15.75" x14ac:dyDescent="0.25"/>
  <cols>
    <col min="1" max="1" width="5.5" style="27" bestFit="1" customWidth="1"/>
    <col min="2" max="2" width="8.25" style="27" customWidth="1"/>
    <col min="3" max="3" width="11.375" style="51" bestFit="1" customWidth="1"/>
    <col min="4" max="4" width="13" style="51" bestFit="1" customWidth="1"/>
    <col min="5" max="5" width="7.75" style="51" bestFit="1" customWidth="1"/>
    <col min="6" max="6" width="8.75" style="51" bestFit="1" customWidth="1"/>
    <col min="7" max="7" width="10" style="51" bestFit="1" customWidth="1"/>
    <col min="8" max="8" width="11.375" style="51" bestFit="1" customWidth="1"/>
    <col min="9" max="9" width="16.875" style="51" bestFit="1" customWidth="1"/>
    <col min="10" max="10" width="17.125" style="51" bestFit="1" customWidth="1"/>
    <col min="11" max="11" width="18.25" style="51" bestFit="1" customWidth="1"/>
    <col min="12" max="12" width="21.75" style="51" bestFit="1" customWidth="1"/>
    <col min="13" max="15" width="16.875" style="51" bestFit="1" customWidth="1"/>
    <col min="16" max="16" width="18.875" style="51" bestFit="1" customWidth="1"/>
    <col min="17" max="17" width="22.875" style="51" bestFit="1" customWidth="1"/>
    <col min="18" max="18" width="23" style="51" bestFit="1" customWidth="1"/>
    <col min="19" max="19" width="15.875" style="27" bestFit="1" customWidth="1"/>
    <col min="20" max="16384" width="9" style="27"/>
  </cols>
  <sheetData>
    <row r="32" spans="1:11" ht="15.75" customHeight="1" x14ac:dyDescent="0.25">
      <c r="A32" s="52" t="s">
        <v>341</v>
      </c>
      <c r="B32" s="53"/>
      <c r="C32" s="53"/>
      <c r="D32" s="53"/>
      <c r="E32" s="53"/>
      <c r="F32" s="53"/>
      <c r="G32" s="53"/>
      <c r="H32" s="53"/>
      <c r="I32" s="53"/>
      <c r="J32" s="53"/>
      <c r="K32" s="53"/>
    </row>
    <row r="33" spans="1:18" ht="15.75" customHeight="1" x14ac:dyDescent="0.25">
      <c r="A33" s="70" t="s">
        <v>238</v>
      </c>
      <c r="B33" s="70"/>
      <c r="C33" s="70"/>
      <c r="D33" s="70"/>
      <c r="E33" s="70"/>
      <c r="F33" s="70"/>
      <c r="G33" s="70"/>
      <c r="H33" s="70"/>
      <c r="I33" s="70"/>
      <c r="J33" s="70"/>
      <c r="K33" s="70"/>
    </row>
    <row r="34" spans="1:18" x14ac:dyDescent="0.25">
      <c r="A34" s="204"/>
      <c r="B34" s="204"/>
      <c r="C34" s="204"/>
      <c r="D34" s="204"/>
      <c r="E34" s="204"/>
      <c r="F34" s="204"/>
      <c r="G34" s="204"/>
      <c r="H34" s="204"/>
      <c r="I34" s="204"/>
      <c r="J34" s="204"/>
      <c r="K34" s="204"/>
    </row>
    <row r="35" spans="1:18" ht="33" hidden="1" customHeight="1" x14ac:dyDescent="0.25">
      <c r="A35" s="65" t="s">
        <v>1</v>
      </c>
      <c r="B35" s="65" t="s">
        <v>2</v>
      </c>
      <c r="C35" s="65" t="s">
        <v>0</v>
      </c>
      <c r="D35" s="65" t="s">
        <v>9</v>
      </c>
      <c r="F35" s="65"/>
      <c r="K35" s="27"/>
      <c r="L35" s="27"/>
      <c r="M35" s="27"/>
      <c r="N35" s="27"/>
      <c r="O35" s="27"/>
      <c r="P35" s="27"/>
      <c r="Q35" s="27"/>
      <c r="R35" s="27"/>
    </row>
    <row r="36" spans="1:18" hidden="1" x14ac:dyDescent="0.25">
      <c r="A36" s="65">
        <v>2000</v>
      </c>
      <c r="B36" s="65" t="s">
        <v>234</v>
      </c>
      <c r="C36" s="32">
        <v>324009</v>
      </c>
      <c r="D36" s="60">
        <v>1.3145549179761188E-3</v>
      </c>
      <c r="F36" s="65"/>
      <c r="K36" s="27"/>
      <c r="L36" s="27"/>
      <c r="M36" s="27"/>
      <c r="N36" s="27"/>
      <c r="O36" s="27"/>
      <c r="P36" s="27"/>
      <c r="Q36" s="27"/>
      <c r="R36" s="27"/>
    </row>
    <row r="37" spans="1:18" hidden="1" x14ac:dyDescent="0.25">
      <c r="A37" s="65">
        <v>2001</v>
      </c>
      <c r="B37" s="65" t="s">
        <v>234</v>
      </c>
      <c r="C37" s="32">
        <v>325454</v>
      </c>
      <c r="D37" s="60">
        <v>2.5952722692521748E-3</v>
      </c>
      <c r="F37" s="65"/>
      <c r="K37" s="27"/>
      <c r="L37" s="27"/>
      <c r="M37" s="27"/>
      <c r="N37" s="27"/>
      <c r="O37" s="27"/>
      <c r="P37" s="27"/>
      <c r="Q37" s="27"/>
      <c r="R37" s="27"/>
    </row>
    <row r="38" spans="1:18" hidden="1" x14ac:dyDescent="0.25">
      <c r="A38" s="65">
        <v>2002</v>
      </c>
      <c r="B38" s="65" t="s">
        <v>234</v>
      </c>
      <c r="C38" s="32">
        <v>323232</v>
      </c>
      <c r="D38" s="60">
        <v>4.3962164591842719E-3</v>
      </c>
      <c r="F38" s="65"/>
      <c r="K38" s="27"/>
      <c r="L38" s="27"/>
      <c r="M38" s="27"/>
      <c r="N38" s="27"/>
      <c r="O38" s="27"/>
      <c r="P38" s="27"/>
      <c r="Q38" s="27"/>
      <c r="R38" s="27"/>
    </row>
    <row r="39" spans="1:18" hidden="1" x14ac:dyDescent="0.25">
      <c r="A39" s="65">
        <v>2003</v>
      </c>
      <c r="B39" s="65" t="s">
        <v>234</v>
      </c>
      <c r="C39" s="32">
        <v>314889</v>
      </c>
      <c r="D39" s="60">
        <v>5.5521490594774214E-3</v>
      </c>
      <c r="F39" s="65"/>
      <c r="K39" s="27"/>
      <c r="L39" s="27"/>
      <c r="M39" s="27"/>
      <c r="N39" s="27"/>
      <c r="O39" s="27"/>
      <c r="P39" s="27"/>
      <c r="Q39" s="27"/>
      <c r="R39" s="27"/>
    </row>
    <row r="40" spans="1:18" hidden="1" x14ac:dyDescent="0.25">
      <c r="A40" s="65">
        <v>2004</v>
      </c>
      <c r="B40" s="65" t="s">
        <v>234</v>
      </c>
      <c r="C40" s="32">
        <v>301592</v>
      </c>
      <c r="D40" s="60">
        <v>7.521090260152765E-3</v>
      </c>
      <c r="F40" s="65"/>
      <c r="K40" s="27"/>
      <c r="L40" s="27"/>
      <c r="M40" s="27"/>
      <c r="N40" s="27"/>
      <c r="O40" s="27"/>
      <c r="P40" s="27"/>
      <c r="Q40" s="27"/>
      <c r="R40" s="27"/>
    </row>
    <row r="41" spans="1:18" hidden="1" x14ac:dyDescent="0.25">
      <c r="A41" s="65">
        <v>2005</v>
      </c>
      <c r="B41" s="65" t="s">
        <v>234</v>
      </c>
      <c r="C41" s="32">
        <v>284355</v>
      </c>
      <c r="D41" s="60">
        <v>1.4004009108231472E-2</v>
      </c>
      <c r="F41" s="65"/>
      <c r="K41" s="27"/>
      <c r="L41" s="27"/>
      <c r="M41" s="27"/>
      <c r="N41" s="27"/>
      <c r="O41" s="27"/>
      <c r="P41" s="27"/>
      <c r="Q41" s="27"/>
      <c r="R41" s="27"/>
    </row>
    <row r="42" spans="1:18" hidden="1" x14ac:dyDescent="0.25">
      <c r="A42" s="65">
        <v>2006</v>
      </c>
      <c r="B42" s="65" t="s">
        <v>234</v>
      </c>
      <c r="C42" s="32">
        <v>270030</v>
      </c>
      <c r="D42" s="60">
        <v>2.2482527251627457E-2</v>
      </c>
      <c r="F42" s="65"/>
      <c r="K42" s="27"/>
      <c r="L42" s="27"/>
      <c r="M42" s="27"/>
      <c r="N42" s="27"/>
      <c r="O42" s="27"/>
      <c r="P42" s="27"/>
      <c r="Q42" s="27"/>
      <c r="R42" s="27"/>
    </row>
    <row r="43" spans="1:18" hidden="1" x14ac:dyDescent="0.25">
      <c r="A43" s="65">
        <v>2007</v>
      </c>
      <c r="B43" s="65" t="s">
        <v>234</v>
      </c>
      <c r="C43" s="32">
        <v>248691</v>
      </c>
      <c r="D43" s="60">
        <v>0.15138857624915061</v>
      </c>
      <c r="F43" s="65"/>
      <c r="K43" s="27"/>
      <c r="L43" s="27"/>
      <c r="M43" s="27"/>
      <c r="N43" s="27"/>
      <c r="O43" s="27"/>
      <c r="P43" s="27"/>
      <c r="Q43" s="27"/>
      <c r="R43" s="27"/>
    </row>
    <row r="44" spans="1:18" hidden="1" x14ac:dyDescent="0.25">
      <c r="A44" s="65">
        <v>2008</v>
      </c>
      <c r="B44" s="65" t="s">
        <v>234</v>
      </c>
      <c r="C44" s="32">
        <v>231951</v>
      </c>
      <c r="D44" s="60">
        <v>0.2378023354978491</v>
      </c>
      <c r="F44" s="65"/>
      <c r="K44" s="27"/>
      <c r="L44" s="27"/>
      <c r="M44" s="27"/>
      <c r="N44" s="27"/>
      <c r="O44" s="27"/>
      <c r="P44" s="27"/>
      <c r="Q44" s="27"/>
      <c r="R44" s="27"/>
    </row>
    <row r="45" spans="1:18" hidden="1" x14ac:dyDescent="0.25">
      <c r="A45" s="65">
        <v>2009</v>
      </c>
      <c r="B45" s="65" t="s">
        <v>234</v>
      </c>
      <c r="C45" s="32">
        <v>196702</v>
      </c>
      <c r="D45" s="60">
        <v>0.42706443713411879</v>
      </c>
      <c r="F45" s="65"/>
      <c r="K45" s="27"/>
      <c r="L45" s="27"/>
      <c r="M45" s="27"/>
      <c r="N45" s="27"/>
      <c r="O45" s="27"/>
      <c r="P45" s="27"/>
      <c r="Q45" s="27"/>
      <c r="R45" s="27"/>
    </row>
    <row r="46" spans="1:18" hidden="1" x14ac:dyDescent="0.25">
      <c r="A46" s="65">
        <v>2010</v>
      </c>
      <c r="B46" s="65" t="s">
        <v>234</v>
      </c>
      <c r="C46" s="32">
        <v>167548</v>
      </c>
      <c r="D46" s="60">
        <v>0.60317823782058888</v>
      </c>
      <c r="F46" s="65"/>
      <c r="K46" s="27"/>
      <c r="L46" s="27"/>
      <c r="M46" s="27"/>
      <c r="N46" s="27"/>
      <c r="O46" s="27"/>
      <c r="P46" s="27"/>
      <c r="Q46" s="27"/>
      <c r="R46" s="27"/>
    </row>
    <row r="47" spans="1:18" hidden="1" x14ac:dyDescent="0.25">
      <c r="A47" s="65">
        <v>2011</v>
      </c>
      <c r="B47" s="65" t="s">
        <v>234</v>
      </c>
      <c r="C47" s="32">
        <v>143432</v>
      </c>
      <c r="D47" s="60">
        <v>0.71538528499017817</v>
      </c>
      <c r="F47" s="65"/>
      <c r="K47" s="27"/>
      <c r="L47" s="27"/>
      <c r="M47" s="27"/>
      <c r="N47" s="27"/>
      <c r="O47" s="27"/>
      <c r="P47" s="27"/>
      <c r="Q47" s="27"/>
      <c r="R47" s="27"/>
    </row>
    <row r="48" spans="1:18" hidden="1" x14ac:dyDescent="0.25">
      <c r="A48" s="65">
        <v>2012</v>
      </c>
      <c r="B48" s="65" t="s">
        <v>234</v>
      </c>
      <c r="C48" s="32">
        <v>116142</v>
      </c>
      <c r="D48" s="60">
        <v>0.79438569299928485</v>
      </c>
      <c r="F48" s="65"/>
      <c r="K48" s="27"/>
      <c r="L48" s="27"/>
      <c r="M48" s="27"/>
      <c r="N48" s="27"/>
      <c r="O48" s="27"/>
      <c r="P48" s="27"/>
      <c r="Q48" s="27"/>
      <c r="R48" s="27"/>
    </row>
    <row r="49" spans="1:21" hidden="1" x14ac:dyDescent="0.25">
      <c r="A49" s="65">
        <v>2013</v>
      </c>
      <c r="B49" s="65" t="s">
        <v>234</v>
      </c>
      <c r="C49" s="32">
        <v>97798</v>
      </c>
      <c r="D49" s="60">
        <v>0.82178643962931575</v>
      </c>
      <c r="F49" s="65"/>
      <c r="K49" s="27"/>
      <c r="L49" s="27"/>
      <c r="M49" s="27"/>
      <c r="N49" s="27"/>
      <c r="O49" s="27"/>
      <c r="P49" s="27"/>
      <c r="Q49" s="27"/>
      <c r="R49" s="27"/>
    </row>
    <row r="50" spans="1:21" hidden="1" x14ac:dyDescent="0.25">
      <c r="A50" s="65">
        <v>2014</v>
      </c>
      <c r="B50" s="65" t="s">
        <v>234</v>
      </c>
      <c r="C50" s="32">
        <v>70098</v>
      </c>
      <c r="D50" s="60">
        <v>0.85903157511513972</v>
      </c>
      <c r="F50" s="65"/>
      <c r="K50" s="27"/>
      <c r="L50" s="27"/>
      <c r="M50" s="27"/>
      <c r="N50" s="27"/>
      <c r="O50" s="27"/>
      <c r="P50" s="27"/>
      <c r="Q50" s="27"/>
      <c r="R50" s="27"/>
    </row>
    <row r="51" spans="1:21" hidden="1" x14ac:dyDescent="0.25">
      <c r="A51" s="65">
        <v>2015</v>
      </c>
      <c r="B51" s="65" t="s">
        <v>234</v>
      </c>
      <c r="C51" s="32">
        <v>56672.6126</v>
      </c>
      <c r="D51" s="60">
        <v>0.89369507219083488</v>
      </c>
      <c r="I51" s="27"/>
      <c r="J51" s="27"/>
      <c r="K51" s="27"/>
      <c r="L51" s="27"/>
      <c r="M51" s="27"/>
      <c r="N51" s="27"/>
      <c r="O51" s="27"/>
      <c r="P51" s="27"/>
      <c r="Q51" s="27"/>
      <c r="R51" s="27"/>
      <c r="T51" s="67"/>
      <c r="U51" s="67"/>
    </row>
    <row r="52" spans="1:21" x14ac:dyDescent="0.25">
      <c r="A52" s="51"/>
      <c r="B52" s="51"/>
      <c r="I52" s="27"/>
      <c r="J52" s="27"/>
      <c r="K52" s="27"/>
      <c r="L52" s="27"/>
      <c r="M52" s="27"/>
      <c r="N52" s="27"/>
      <c r="O52" s="27"/>
      <c r="P52" s="27"/>
      <c r="Q52" s="27"/>
      <c r="R52" s="27"/>
      <c r="T52" s="67"/>
      <c r="U52" s="67"/>
    </row>
    <row r="53" spans="1:21" ht="21" customHeight="1" x14ac:dyDescent="0.25">
      <c r="A53" s="51"/>
      <c r="B53" s="51"/>
      <c r="K53" s="68"/>
      <c r="L53" s="68"/>
      <c r="M53" s="69"/>
      <c r="N53" s="69"/>
      <c r="P53" s="69"/>
      <c r="T53" s="67"/>
      <c r="U53" s="67"/>
    </row>
    <row r="54" spans="1:21" x14ac:dyDescent="0.25">
      <c r="A54" s="51"/>
      <c r="B54" s="51"/>
      <c r="H54" s="68"/>
      <c r="K54" s="68"/>
      <c r="L54" s="68"/>
      <c r="M54" s="69"/>
      <c r="N54" s="69"/>
      <c r="P54" s="69"/>
      <c r="T54" s="67"/>
      <c r="U54" s="67"/>
    </row>
    <row r="55" spans="1:21" ht="16.5" customHeight="1" x14ac:dyDescent="0.25">
      <c r="A55" s="51"/>
      <c r="B55" s="51"/>
      <c r="H55" s="68"/>
      <c r="K55" s="68"/>
      <c r="L55" s="68"/>
      <c r="M55" s="69"/>
      <c r="N55" s="69"/>
      <c r="P55" s="69"/>
      <c r="T55" s="67"/>
      <c r="U55" s="67"/>
    </row>
    <row r="56" spans="1:21" x14ac:dyDescent="0.25">
      <c r="A56" s="51"/>
      <c r="B56" s="51"/>
      <c r="H56" s="68"/>
      <c r="K56" s="68"/>
      <c r="L56" s="68"/>
      <c r="M56" s="69"/>
      <c r="N56" s="69"/>
      <c r="P56" s="69"/>
      <c r="T56" s="67"/>
      <c r="U56" s="67"/>
    </row>
    <row r="57" spans="1:21" x14ac:dyDescent="0.25">
      <c r="A57" s="51"/>
      <c r="B57" s="51"/>
    </row>
    <row r="58" spans="1:21" x14ac:dyDescent="0.25">
      <c r="A58" s="51"/>
      <c r="B58" s="51"/>
    </row>
    <row r="59" spans="1:21" x14ac:dyDescent="0.25">
      <c r="A59" s="51"/>
      <c r="B59" s="51"/>
    </row>
    <row r="60" spans="1:21" x14ac:dyDescent="0.25">
      <c r="A60" s="51"/>
      <c r="B60" s="51"/>
    </row>
    <row r="61" spans="1:21" x14ac:dyDescent="0.25">
      <c r="A61" s="51"/>
      <c r="B61" s="51"/>
    </row>
  </sheetData>
  <sheetProtection algorithmName="SHA-512" hashValue="BtrJzX/GSj4ulmcIT4jRcoQ7sNf+uOI1gsKm+WBdiMolWHSxOzGs/B8tkJADTpN3lwMWFbrwTAoaD/sszzQJYQ==" saltValue="XrPH4vhEZknK4acVTndp3Q==" spinCount="100000" sheet="1" scenarios="1"/>
  <mergeCells count="1">
    <mergeCell ref="A34:K34"/>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52"/>
  <sheetViews>
    <sheetView showGridLines="0" showRowColHeaders="0" zoomScale="80" zoomScaleNormal="80" workbookViewId="0"/>
  </sheetViews>
  <sheetFormatPr defaultRowHeight="15.75" x14ac:dyDescent="0.25"/>
  <cols>
    <col min="1" max="1" width="9" style="73"/>
    <col min="2" max="10" width="9.25" style="73" bestFit="1" customWidth="1"/>
    <col min="11" max="14" width="9.5" style="73" bestFit="1" customWidth="1"/>
    <col min="15" max="16" width="10.25" style="73" bestFit="1" customWidth="1"/>
    <col min="17" max="17" width="11.125" style="73" bestFit="1" customWidth="1"/>
    <col min="18" max="19" width="10.125" style="73" customWidth="1"/>
    <col min="20" max="21" width="9.125" style="73" bestFit="1" customWidth="1"/>
    <col min="22" max="16384" width="9" style="73"/>
  </cols>
  <sheetData>
    <row r="1" s="27" customFormat="1" x14ac:dyDescent="0.25"/>
    <row r="2" s="27" customFormat="1" x14ac:dyDescent="0.25"/>
    <row r="3" s="27" customFormat="1" x14ac:dyDescent="0.25"/>
    <row r="4" s="27" customFormat="1" x14ac:dyDescent="0.25"/>
    <row r="5" s="27" customFormat="1" x14ac:dyDescent="0.25"/>
    <row r="6" s="27" customFormat="1" x14ac:dyDescent="0.25"/>
    <row r="7" s="27" customFormat="1" x14ac:dyDescent="0.25"/>
    <row r="8" s="27" customFormat="1" x14ac:dyDescent="0.25"/>
    <row r="9" s="27" customFormat="1" x14ac:dyDescent="0.25"/>
    <row r="10" s="27" customFormat="1" x14ac:dyDescent="0.25"/>
    <row r="11" s="27" customFormat="1" x14ac:dyDescent="0.25"/>
    <row r="12" s="27" customFormat="1" x14ac:dyDescent="0.25"/>
    <row r="13" s="27" customFormat="1" x14ac:dyDescent="0.25"/>
    <row r="14" s="27" customFormat="1" x14ac:dyDescent="0.25"/>
    <row r="15" s="27" customFormat="1" x14ac:dyDescent="0.25"/>
    <row r="16" s="27" customFormat="1" x14ac:dyDescent="0.25"/>
    <row r="17" spans="1:21" s="27" customFormat="1" x14ac:dyDescent="0.25"/>
    <row r="18" spans="1:21" s="27" customFormat="1" x14ac:dyDescent="0.25"/>
    <row r="19" spans="1:21" s="27" customFormat="1" x14ac:dyDescent="0.25"/>
    <row r="20" spans="1:21" s="27" customFormat="1" x14ac:dyDescent="0.25"/>
    <row r="21" spans="1:21" s="27" customFormat="1" x14ac:dyDescent="0.25"/>
    <row r="22" spans="1:21" s="27" customFormat="1" x14ac:dyDescent="0.25"/>
    <row r="23" spans="1:21" s="27" customFormat="1" x14ac:dyDescent="0.25"/>
    <row r="24" spans="1:21" s="27" customFormat="1" x14ac:dyDescent="0.25"/>
    <row r="25" spans="1:21" s="27" customFormat="1" x14ac:dyDescent="0.25"/>
    <row r="26" spans="1:21" s="27" customFormat="1" x14ac:dyDescent="0.25"/>
    <row r="27" spans="1:21" s="27" customFormat="1" x14ac:dyDescent="0.25"/>
    <row r="28" spans="1:21" s="27" customFormat="1" x14ac:dyDescent="0.25"/>
    <row r="29" spans="1:21" s="27" customFormat="1" x14ac:dyDescent="0.25">
      <c r="A29" s="71" t="s">
        <v>341</v>
      </c>
    </row>
    <row r="31" spans="1:21" x14ac:dyDescent="0.25">
      <c r="A31" s="72"/>
      <c r="B31" s="72"/>
      <c r="C31" s="72"/>
      <c r="D31" s="72"/>
      <c r="E31" s="72"/>
      <c r="F31" s="72"/>
      <c r="G31" s="72"/>
      <c r="H31" s="72"/>
      <c r="I31" s="72"/>
      <c r="J31" s="72"/>
      <c r="K31" s="72"/>
      <c r="L31" s="72"/>
      <c r="M31" s="72"/>
      <c r="N31" s="72"/>
      <c r="O31" s="72"/>
      <c r="P31" s="72"/>
      <c r="Q31" s="72"/>
      <c r="R31" s="72"/>
      <c r="S31" s="72"/>
      <c r="T31" s="72"/>
      <c r="U31" s="72"/>
    </row>
    <row r="32" spans="1:21" x14ac:dyDescent="0.25">
      <c r="A32" s="72"/>
      <c r="B32" s="72"/>
      <c r="C32" s="72"/>
      <c r="D32" s="72"/>
      <c r="E32" s="72"/>
      <c r="F32" s="72"/>
      <c r="G32" s="72"/>
      <c r="H32" s="72"/>
      <c r="I32" s="72"/>
      <c r="J32" s="72"/>
      <c r="K32" s="72"/>
      <c r="L32" s="72"/>
      <c r="M32" s="72"/>
      <c r="N32" s="72"/>
      <c r="O32" s="72"/>
      <c r="P32" s="72"/>
      <c r="Q32" s="72"/>
      <c r="R32" s="72"/>
      <c r="S32" s="72"/>
      <c r="T32" s="72"/>
      <c r="U32" s="72"/>
    </row>
    <row r="33" spans="1:33" hidden="1" x14ac:dyDescent="0.25">
      <c r="A33" s="72"/>
      <c r="B33" s="72">
        <v>2000</v>
      </c>
      <c r="C33" s="72">
        <v>2001</v>
      </c>
      <c r="D33" s="72">
        <v>2002</v>
      </c>
      <c r="E33" s="72">
        <v>2003</v>
      </c>
      <c r="F33" s="72">
        <v>2004</v>
      </c>
      <c r="G33" s="72">
        <v>2005</v>
      </c>
      <c r="H33" s="72">
        <v>2006</v>
      </c>
      <c r="I33" s="72">
        <v>2007</v>
      </c>
      <c r="J33" s="72">
        <v>2008</v>
      </c>
      <c r="K33" s="72">
        <v>2009</v>
      </c>
      <c r="L33" s="72">
        <v>2010</v>
      </c>
      <c r="M33" s="72">
        <v>2011</v>
      </c>
      <c r="N33" s="72">
        <v>2012</v>
      </c>
      <c r="O33" s="72">
        <v>2013</v>
      </c>
      <c r="P33" s="72">
        <v>2014</v>
      </c>
      <c r="Q33" s="72">
        <v>2015</v>
      </c>
      <c r="R33" s="72"/>
      <c r="S33" s="72"/>
      <c r="T33" s="72"/>
      <c r="U33" s="72"/>
      <c r="V33" s="72"/>
      <c r="W33" s="72"/>
      <c r="X33" s="72"/>
      <c r="Y33" s="72"/>
      <c r="AC33" s="72"/>
      <c r="AD33" s="72"/>
      <c r="AE33" s="72"/>
      <c r="AF33" s="72"/>
      <c r="AG33" s="72"/>
    </row>
    <row r="34" spans="1:33" hidden="1" x14ac:dyDescent="0.25">
      <c r="A34" s="72" t="s">
        <v>207</v>
      </c>
      <c r="B34" s="74">
        <v>0.3200073086058835</v>
      </c>
      <c r="C34" s="74">
        <v>0.31777341652264762</v>
      </c>
      <c r="D34" s="74">
        <v>0.31584717715103172</v>
      </c>
      <c r="E34" s="74">
        <v>0.31141885964695398</v>
      </c>
      <c r="F34" s="74">
        <v>0.3045925411225987</v>
      </c>
      <c r="G34" s="74">
        <v>0.29351441070031398</v>
      </c>
      <c r="H34" s="74">
        <v>0.28256722521559052</v>
      </c>
      <c r="I34" s="74">
        <v>0.26159110368723215</v>
      </c>
      <c r="J34" s="74">
        <v>0.24301142185427549</v>
      </c>
      <c r="K34" s="74">
        <v>0.20673484187625463</v>
      </c>
      <c r="L34" s="74">
        <v>0.17598895841233061</v>
      </c>
      <c r="M34" s="74">
        <v>0.15042858386410332</v>
      </c>
      <c r="N34" s="74">
        <v>0.12195728943198535</v>
      </c>
      <c r="O34" s="74">
        <v>0.1011839174289241</v>
      </c>
      <c r="P34" s="74">
        <v>7.2499997414334313E-2</v>
      </c>
      <c r="Q34" s="74">
        <v>5.8513203943238515E-2</v>
      </c>
      <c r="R34" s="74"/>
      <c r="S34" s="74"/>
      <c r="T34" s="74"/>
      <c r="U34" s="74"/>
      <c r="V34" s="74"/>
      <c r="W34" s="74"/>
      <c r="X34" s="75"/>
      <c r="Y34" s="75"/>
    </row>
    <row r="35" spans="1:33" hidden="1" x14ac:dyDescent="0.25">
      <c r="A35" s="72" t="s">
        <v>208</v>
      </c>
      <c r="B35" s="74">
        <v>0.18148579802605419</v>
      </c>
      <c r="C35" s="74">
        <v>0.18399960818801564</v>
      </c>
      <c r="D35" s="74">
        <v>0.18604366496077215</v>
      </c>
      <c r="E35" s="74">
        <v>0.18521194291468171</v>
      </c>
      <c r="F35" s="74">
        <v>0.1812200530632864</v>
      </c>
      <c r="G35" s="74">
        <v>0.17148092505388146</v>
      </c>
      <c r="H35" s="74">
        <v>0.16085718764083623</v>
      </c>
      <c r="I35" s="74">
        <v>0.13959567428972341</v>
      </c>
      <c r="J35" s="74">
        <v>0.12282316101630615</v>
      </c>
      <c r="K35" s="74">
        <v>0.10025313858981366</v>
      </c>
      <c r="L35" s="74">
        <v>8.099416408345475E-2</v>
      </c>
      <c r="M35" s="74">
        <v>6.7761839446642796E-2</v>
      </c>
      <c r="N35" s="74">
        <v>5.7995890575218131E-2</v>
      </c>
      <c r="O35" s="74">
        <v>4.8890720564065314E-2</v>
      </c>
      <c r="P35" s="74">
        <v>3.6275770704469794E-2</v>
      </c>
      <c r="Q35" s="74">
        <v>3.0756284622608775E-2</v>
      </c>
      <c r="R35" s="72"/>
      <c r="S35" s="72"/>
      <c r="T35" s="72"/>
      <c r="U35" s="72"/>
    </row>
    <row r="36" spans="1:33" x14ac:dyDescent="0.25">
      <c r="A36" s="72"/>
      <c r="B36" s="72"/>
      <c r="C36" s="72"/>
      <c r="D36" s="72"/>
      <c r="E36" s="72"/>
      <c r="F36" s="72"/>
      <c r="G36" s="72"/>
      <c r="H36" s="72"/>
      <c r="I36" s="72"/>
      <c r="J36" s="72"/>
      <c r="K36" s="72"/>
      <c r="L36" s="72"/>
      <c r="M36" s="72"/>
      <c r="N36" s="72"/>
      <c r="O36" s="72"/>
      <c r="P36" s="72"/>
      <c r="Q36" s="72"/>
      <c r="R36" s="74"/>
      <c r="S36" s="74"/>
      <c r="T36" s="74"/>
      <c r="U36" s="74"/>
      <c r="V36" s="74"/>
      <c r="W36" s="74"/>
      <c r="X36" s="74"/>
      <c r="Y36" s="74"/>
    </row>
    <row r="37" spans="1:33" x14ac:dyDescent="0.25">
      <c r="A37" s="72"/>
      <c r="B37" s="72"/>
      <c r="C37" s="72"/>
      <c r="D37" s="72"/>
      <c r="E37" s="72"/>
      <c r="F37" s="72"/>
      <c r="G37" s="72"/>
      <c r="H37" s="72"/>
      <c r="I37" s="72"/>
      <c r="J37" s="72"/>
      <c r="K37" s="72"/>
      <c r="L37" s="72"/>
      <c r="M37" s="72"/>
      <c r="N37" s="72"/>
      <c r="O37" s="72"/>
      <c r="P37" s="72"/>
      <c r="Q37" s="72"/>
      <c r="R37" s="72"/>
      <c r="S37" s="72"/>
      <c r="T37" s="72"/>
      <c r="U37" s="72"/>
      <c r="W37" s="72"/>
      <c r="X37" s="72"/>
      <c r="Y37" s="72"/>
    </row>
    <row r="38" spans="1:33" x14ac:dyDescent="0.25">
      <c r="B38" s="72"/>
    </row>
    <row r="39" spans="1:33" x14ac:dyDescent="0.25">
      <c r="B39" s="72"/>
    </row>
    <row r="40" spans="1:33" x14ac:dyDescent="0.25">
      <c r="A40" s="72"/>
      <c r="B40" s="72"/>
      <c r="C40" s="72"/>
      <c r="D40" s="72"/>
      <c r="E40" s="72"/>
      <c r="F40" s="72"/>
      <c r="G40" s="72"/>
      <c r="H40" s="72"/>
      <c r="I40" s="72"/>
      <c r="J40" s="72"/>
      <c r="K40" s="72"/>
      <c r="L40" s="72"/>
      <c r="M40" s="72"/>
      <c r="N40" s="72"/>
      <c r="O40" s="72"/>
      <c r="P40" s="72"/>
      <c r="Q40" s="72"/>
      <c r="R40" s="72"/>
      <c r="S40" s="72"/>
      <c r="T40" s="72"/>
      <c r="U40" s="72"/>
    </row>
    <row r="41" spans="1:33" x14ac:dyDescent="0.25">
      <c r="A41" s="72"/>
      <c r="B41" s="72"/>
      <c r="C41" s="72"/>
      <c r="D41" s="72"/>
      <c r="E41" s="72"/>
      <c r="F41" s="72"/>
      <c r="G41" s="72"/>
      <c r="H41" s="72"/>
      <c r="I41" s="72"/>
      <c r="J41" s="72"/>
      <c r="K41" s="72"/>
      <c r="L41" s="72"/>
      <c r="M41" s="72"/>
      <c r="N41" s="72"/>
      <c r="O41" s="72"/>
      <c r="P41" s="72"/>
      <c r="Q41" s="72"/>
      <c r="R41" s="72"/>
      <c r="S41" s="72"/>
      <c r="T41" s="72"/>
      <c r="U41" s="72"/>
    </row>
    <row r="42" spans="1:33" x14ac:dyDescent="0.25">
      <c r="A42" s="72"/>
      <c r="B42" s="72"/>
      <c r="C42" s="72"/>
      <c r="D42" s="72"/>
      <c r="E42" s="72"/>
      <c r="F42" s="72"/>
      <c r="G42" s="72"/>
      <c r="H42" s="72"/>
      <c r="I42" s="72"/>
      <c r="J42" s="72"/>
      <c r="K42" s="72"/>
      <c r="L42" s="72"/>
      <c r="M42" s="72"/>
      <c r="N42" s="72"/>
      <c r="O42" s="72"/>
      <c r="P42" s="72"/>
      <c r="Q42" s="72"/>
      <c r="R42" s="72"/>
      <c r="S42" s="72"/>
      <c r="T42" s="72"/>
      <c r="U42" s="72"/>
    </row>
    <row r="43" spans="1:33" x14ac:dyDescent="0.25">
      <c r="A43" s="72"/>
      <c r="B43" s="72"/>
      <c r="C43" s="72"/>
      <c r="D43" s="72"/>
      <c r="E43" s="72"/>
      <c r="F43" s="72"/>
      <c r="G43" s="72"/>
      <c r="H43" s="72"/>
      <c r="I43" s="72"/>
      <c r="J43" s="72"/>
      <c r="K43" s="72"/>
      <c r="L43" s="72"/>
      <c r="M43" s="72"/>
      <c r="N43" s="72"/>
      <c r="O43" s="72"/>
      <c r="P43" s="72"/>
      <c r="Q43" s="72"/>
    </row>
    <row r="44" spans="1:33" x14ac:dyDescent="0.25">
      <c r="A44" s="72"/>
      <c r="B44" s="72"/>
      <c r="C44" s="72"/>
      <c r="D44" s="72"/>
      <c r="E44" s="72"/>
      <c r="F44" s="72"/>
      <c r="G44" s="72"/>
      <c r="H44" s="72"/>
      <c r="I44" s="72"/>
      <c r="J44" s="72"/>
      <c r="K44" s="72"/>
      <c r="L44" s="72"/>
      <c r="M44" s="72"/>
      <c r="N44" s="72"/>
      <c r="O44" s="72"/>
      <c r="P44" s="72"/>
      <c r="Q44" s="72"/>
    </row>
    <row r="45" spans="1:33" x14ac:dyDescent="0.25">
      <c r="A45" s="72"/>
      <c r="B45" s="72"/>
      <c r="C45" s="72"/>
      <c r="D45" s="72"/>
      <c r="E45" s="72"/>
      <c r="F45" s="72"/>
      <c r="G45" s="72"/>
      <c r="H45" s="72"/>
      <c r="I45" s="72"/>
      <c r="J45" s="72"/>
      <c r="K45" s="72"/>
      <c r="L45" s="72"/>
      <c r="M45" s="72"/>
      <c r="N45" s="72"/>
      <c r="O45" s="72"/>
      <c r="P45" s="72"/>
      <c r="Q45" s="72"/>
    </row>
    <row r="46" spans="1:33" x14ac:dyDescent="0.25">
      <c r="A46" s="72"/>
      <c r="B46" s="72"/>
      <c r="C46" s="72"/>
      <c r="D46" s="72"/>
      <c r="E46" s="72"/>
      <c r="F46" s="72"/>
      <c r="G46" s="72"/>
      <c r="H46" s="72"/>
      <c r="I46" s="72"/>
      <c r="J46" s="72"/>
      <c r="K46" s="72"/>
      <c r="L46" s="72"/>
      <c r="M46" s="72"/>
      <c r="N46" s="72"/>
      <c r="O46" s="72"/>
      <c r="P46" s="72"/>
      <c r="Q46" s="72"/>
    </row>
    <row r="47" spans="1:33" x14ac:dyDescent="0.25">
      <c r="A47" s="72"/>
      <c r="B47" s="72"/>
      <c r="C47" s="72"/>
      <c r="D47" s="72"/>
      <c r="E47" s="72"/>
      <c r="F47" s="72"/>
      <c r="G47" s="72"/>
      <c r="H47" s="72"/>
      <c r="I47" s="72"/>
      <c r="J47" s="72"/>
      <c r="K47" s="72"/>
      <c r="L47" s="72"/>
      <c r="M47" s="72"/>
      <c r="N47" s="72"/>
      <c r="O47" s="72"/>
      <c r="P47" s="72"/>
      <c r="Q47" s="72"/>
    </row>
    <row r="48" spans="1:33" x14ac:dyDescent="0.25">
      <c r="A48" s="72"/>
      <c r="B48" s="72"/>
      <c r="C48" s="72"/>
      <c r="D48" s="72"/>
      <c r="E48" s="72"/>
      <c r="F48" s="72"/>
      <c r="G48" s="72"/>
      <c r="H48" s="72"/>
      <c r="I48" s="72"/>
      <c r="J48" s="72"/>
      <c r="K48" s="72"/>
      <c r="L48" s="72"/>
      <c r="M48" s="72"/>
      <c r="N48" s="72"/>
      <c r="O48" s="72"/>
      <c r="P48" s="72"/>
      <c r="Q48" s="72"/>
    </row>
    <row r="49" spans="1:17" x14ac:dyDescent="0.25">
      <c r="A49" s="72"/>
      <c r="B49" s="72"/>
      <c r="C49" s="72"/>
      <c r="D49" s="72"/>
      <c r="E49" s="72"/>
      <c r="F49" s="72"/>
      <c r="G49" s="72"/>
      <c r="H49" s="72"/>
      <c r="I49" s="72"/>
      <c r="J49" s="72"/>
      <c r="K49" s="72"/>
      <c r="L49" s="72"/>
      <c r="M49" s="72"/>
      <c r="N49" s="72"/>
      <c r="O49" s="72"/>
      <c r="P49" s="72"/>
      <c r="Q49" s="72"/>
    </row>
    <row r="50" spans="1:17" x14ac:dyDescent="0.25">
      <c r="A50" s="72"/>
      <c r="B50" s="72"/>
      <c r="C50" s="72"/>
      <c r="D50" s="72"/>
      <c r="E50" s="72"/>
      <c r="F50" s="72"/>
      <c r="G50" s="72"/>
      <c r="H50" s="72"/>
      <c r="I50" s="72"/>
      <c r="J50" s="72"/>
      <c r="K50" s="72"/>
      <c r="L50" s="72"/>
      <c r="M50" s="72"/>
      <c r="N50" s="72"/>
      <c r="O50" s="72"/>
      <c r="P50" s="72"/>
      <c r="Q50" s="72"/>
    </row>
    <row r="51" spans="1:17" x14ac:dyDescent="0.25">
      <c r="B51" s="72"/>
    </row>
    <row r="52" spans="1:17" x14ac:dyDescent="0.25">
      <c r="B52" s="72"/>
    </row>
  </sheetData>
  <sheetProtection algorithmName="SHA-512" hashValue="Qdvxdugzhp1/Rs8c67EzwGLnkPyhpdaTM33Iq2FFnDiZ7lan69fPufFK/1Ofyp9Nji+AZnjSWVrfNAfKUzgYQw==" saltValue="prCk2RUnk4M5gg0EfhH/fA==" spinCount="100000" sheet="1" scenarios="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28"/>
  <sheetViews>
    <sheetView showGridLines="0" showRowColHeaders="0" zoomScale="70" zoomScaleNormal="70" workbookViewId="0">
      <selection sqref="A1:N3"/>
    </sheetView>
  </sheetViews>
  <sheetFormatPr defaultRowHeight="15.75" x14ac:dyDescent="0.25"/>
  <cols>
    <col min="1" max="1" width="9" style="73"/>
    <col min="2" max="7" width="9.25" style="73" bestFit="1" customWidth="1"/>
    <col min="8" max="8" width="9.25" style="73" customWidth="1"/>
    <col min="9" max="11" width="9.25" style="73" bestFit="1" customWidth="1"/>
    <col min="12" max="15" width="9.5" style="73" bestFit="1" customWidth="1"/>
    <col min="16" max="17" width="10.25" style="73" bestFit="1" customWidth="1"/>
    <col min="18" max="18" width="11.125" style="73" bestFit="1" customWidth="1"/>
    <col min="19" max="20" width="10.125" style="73" customWidth="1"/>
    <col min="21" max="22" width="9.125" style="73" bestFit="1" customWidth="1"/>
    <col min="23" max="16384" width="9" style="73"/>
  </cols>
  <sheetData>
    <row r="1" spans="1:14" s="27" customFormat="1" x14ac:dyDescent="0.25">
      <c r="A1" s="205" t="s">
        <v>267</v>
      </c>
      <c r="B1" s="205"/>
      <c r="C1" s="205"/>
      <c r="D1" s="205"/>
      <c r="E1" s="205"/>
      <c r="F1" s="205"/>
      <c r="G1" s="205"/>
      <c r="H1" s="205"/>
      <c r="I1" s="205"/>
      <c r="J1" s="205"/>
      <c r="K1" s="205"/>
      <c r="L1" s="205"/>
      <c r="M1" s="205"/>
      <c r="N1" s="205"/>
    </row>
    <row r="2" spans="1:14" s="27" customFormat="1" x14ac:dyDescent="0.25">
      <c r="A2" s="205"/>
      <c r="B2" s="205"/>
      <c r="C2" s="205"/>
      <c r="D2" s="205"/>
      <c r="E2" s="205"/>
      <c r="F2" s="205"/>
      <c r="G2" s="205"/>
      <c r="H2" s="205"/>
      <c r="I2" s="205"/>
      <c r="J2" s="205"/>
      <c r="K2" s="205"/>
      <c r="L2" s="205"/>
      <c r="M2" s="205"/>
      <c r="N2" s="205"/>
    </row>
    <row r="3" spans="1:14" s="27" customFormat="1" ht="16.5" thickBot="1" x14ac:dyDescent="0.3">
      <c r="A3" s="206"/>
      <c r="B3" s="206"/>
      <c r="C3" s="206"/>
      <c r="D3" s="206"/>
      <c r="E3" s="206"/>
      <c r="F3" s="206"/>
      <c r="G3" s="206"/>
      <c r="H3" s="206"/>
      <c r="I3" s="206"/>
      <c r="J3" s="206"/>
      <c r="K3" s="206"/>
      <c r="L3" s="206"/>
      <c r="M3" s="206"/>
      <c r="N3" s="206"/>
    </row>
    <row r="4" spans="1:14" s="27" customFormat="1" ht="16.5" thickTop="1" x14ac:dyDescent="0.25"/>
    <row r="5" spans="1:14" s="27" customFormat="1" x14ac:dyDescent="0.25"/>
    <row r="6" spans="1:14" s="27" customFormat="1" x14ac:dyDescent="0.25"/>
    <row r="7" spans="1:14" s="27" customFormat="1" x14ac:dyDescent="0.25"/>
    <row r="8" spans="1:14" s="27" customFormat="1" x14ac:dyDescent="0.25"/>
    <row r="9" spans="1:14" s="27" customFormat="1" x14ac:dyDescent="0.25"/>
    <row r="10" spans="1:14" s="27" customFormat="1" x14ac:dyDescent="0.25"/>
    <row r="11" spans="1:14" s="27" customFormat="1" x14ac:dyDescent="0.25"/>
    <row r="12" spans="1:14" s="27" customFormat="1" x14ac:dyDescent="0.25"/>
    <row r="13" spans="1:14" s="27" customFormat="1" x14ac:dyDescent="0.25"/>
    <row r="14" spans="1:14" s="27" customFormat="1" x14ac:dyDescent="0.25"/>
    <row r="15" spans="1:14" s="27" customFormat="1" x14ac:dyDescent="0.25"/>
    <row r="16" spans="1:14" s="27" customFormat="1" x14ac:dyDescent="0.25"/>
    <row r="17" spans="1:5" s="27" customFormat="1" x14ac:dyDescent="0.25"/>
    <row r="18" spans="1:5" s="27" customFormat="1" x14ac:dyDescent="0.25"/>
    <row r="19" spans="1:5" s="27" customFormat="1" x14ac:dyDescent="0.25"/>
    <row r="20" spans="1:5" s="27" customFormat="1" x14ac:dyDescent="0.25"/>
    <row r="21" spans="1:5" s="27" customFormat="1" x14ac:dyDescent="0.25"/>
    <row r="22" spans="1:5" s="27" customFormat="1" x14ac:dyDescent="0.25"/>
    <row r="23" spans="1:5" s="27" customFormat="1" x14ac:dyDescent="0.25"/>
    <row r="24" spans="1:5" s="27" customFormat="1" x14ac:dyDescent="0.25"/>
    <row r="25" spans="1:5" s="27" customFormat="1" x14ac:dyDescent="0.25"/>
    <row r="26" spans="1:5" s="27" customFormat="1" x14ac:dyDescent="0.25"/>
    <row r="27" spans="1:5" s="27" customFormat="1" x14ac:dyDescent="0.25"/>
    <row r="28" spans="1:5" s="27" customFormat="1" x14ac:dyDescent="0.25"/>
    <row r="29" spans="1:5" s="27" customFormat="1" x14ac:dyDescent="0.25"/>
    <row r="30" spans="1:5" x14ac:dyDescent="0.25">
      <c r="A30" s="71" t="s">
        <v>341</v>
      </c>
    </row>
    <row r="31" spans="1:5" x14ac:dyDescent="0.25">
      <c r="A31" s="71" t="s">
        <v>249</v>
      </c>
    </row>
    <row r="32" spans="1:5" x14ac:dyDescent="0.25">
      <c r="A32" s="72"/>
      <c r="B32" s="72"/>
      <c r="C32" s="72"/>
      <c r="D32" s="72"/>
      <c r="E32" s="72"/>
    </row>
    <row r="33" spans="1:5" x14ac:dyDescent="0.25">
      <c r="D33" s="72"/>
      <c r="E33" s="72"/>
    </row>
    <row r="34" spans="1:5" x14ac:dyDescent="0.25">
      <c r="D34" s="77"/>
      <c r="E34" s="77"/>
    </row>
    <row r="35" spans="1:5" hidden="1" x14ac:dyDescent="0.25">
      <c r="A35" s="72"/>
      <c r="B35" s="72">
        <v>2000</v>
      </c>
      <c r="C35" s="72">
        <v>2015</v>
      </c>
      <c r="D35" s="77"/>
      <c r="E35" s="77"/>
    </row>
    <row r="36" spans="1:5" hidden="1" x14ac:dyDescent="0.25">
      <c r="A36" s="72" t="s">
        <v>12</v>
      </c>
      <c r="B36" s="76">
        <v>1012510</v>
      </c>
      <c r="C36" s="76">
        <v>968544</v>
      </c>
      <c r="D36" s="72"/>
      <c r="E36" s="72"/>
    </row>
    <row r="37" spans="1:5" hidden="1" x14ac:dyDescent="0.25">
      <c r="A37" s="72" t="s">
        <v>13</v>
      </c>
      <c r="B37" s="76">
        <v>324009</v>
      </c>
      <c r="C37" s="76">
        <v>56672.6</v>
      </c>
      <c r="D37" s="72"/>
      <c r="E37" s="72"/>
    </row>
    <row r="38" spans="1:5" hidden="1" x14ac:dyDescent="0.25">
      <c r="A38" s="72"/>
      <c r="B38" s="72"/>
      <c r="C38" s="72"/>
      <c r="D38" s="72"/>
      <c r="E38" s="72"/>
    </row>
    <row r="39" spans="1:5" hidden="1" x14ac:dyDescent="0.25">
      <c r="A39" s="72"/>
      <c r="B39" s="72"/>
      <c r="C39" s="72"/>
      <c r="D39" s="72"/>
      <c r="E39" s="72"/>
    </row>
    <row r="40" spans="1:5" hidden="1" x14ac:dyDescent="0.25">
      <c r="A40" s="72" t="s">
        <v>14</v>
      </c>
      <c r="B40" s="74">
        <v>0.32000572833848556</v>
      </c>
      <c r="C40" s="74">
        <v>5.8513190934020548E-2</v>
      </c>
      <c r="D40" s="72"/>
      <c r="E40" s="72"/>
    </row>
    <row r="41" spans="1:5" hidden="1" x14ac:dyDescent="0.25">
      <c r="A41" s="72" t="s">
        <v>175</v>
      </c>
      <c r="B41" s="74">
        <v>0.18148579802605419</v>
      </c>
      <c r="C41" s="74">
        <v>3.0756284622608775E-2</v>
      </c>
      <c r="D41" s="72"/>
      <c r="E41" s="72"/>
    </row>
    <row r="42" spans="1:5" hidden="1" x14ac:dyDescent="0.25">
      <c r="A42" s="72" t="s">
        <v>176</v>
      </c>
      <c r="B42" s="78">
        <f>B40-B41</f>
        <v>0.13851993031243137</v>
      </c>
      <c r="C42" s="78">
        <f>C40-C41</f>
        <v>2.7756906311411773E-2</v>
      </c>
      <c r="D42" s="72"/>
      <c r="E42" s="72"/>
    </row>
    <row r="43" spans="1:5" hidden="1" x14ac:dyDescent="0.25">
      <c r="A43" s="72"/>
      <c r="B43" s="72"/>
      <c r="C43" s="72"/>
      <c r="D43" s="72"/>
      <c r="E43" s="72"/>
    </row>
    <row r="44" spans="1:5" hidden="1" x14ac:dyDescent="0.25">
      <c r="A44" s="72" t="s">
        <v>14</v>
      </c>
      <c r="B44" s="79">
        <f>B37</f>
        <v>324009</v>
      </c>
      <c r="C44" s="79">
        <f>C37</f>
        <v>56672.6</v>
      </c>
      <c r="D44" s="72"/>
      <c r="E44" s="72"/>
    </row>
    <row r="45" spans="1:5" hidden="1" x14ac:dyDescent="0.25">
      <c r="A45" s="72" t="s">
        <v>175</v>
      </c>
      <c r="B45" s="79">
        <f>(B41/B40)*B37</f>
        <v>183756.18535936013</v>
      </c>
      <c r="C45" s="79">
        <f>(C41/C40)*C37</f>
        <v>29788.814933519992</v>
      </c>
      <c r="D45" s="72"/>
      <c r="E45" s="72"/>
    </row>
    <row r="46" spans="1:5" hidden="1" x14ac:dyDescent="0.25">
      <c r="A46" s="72" t="s">
        <v>176</v>
      </c>
      <c r="B46" s="79">
        <f>(B42/B40)*B37</f>
        <v>140252.81464063987</v>
      </c>
      <c r="C46" s="79">
        <f>(C42/C40)*C37</f>
        <v>26883.785066480003</v>
      </c>
      <c r="D46" s="72"/>
      <c r="E46" s="72"/>
    </row>
    <row r="47" spans="1:5" hidden="1" x14ac:dyDescent="0.25">
      <c r="A47" s="72"/>
      <c r="B47" s="72"/>
      <c r="C47" s="72"/>
      <c r="D47" s="72"/>
      <c r="E47" s="72"/>
    </row>
    <row r="48" spans="1:5" hidden="1" x14ac:dyDescent="0.25">
      <c r="A48" s="72"/>
      <c r="B48" s="79">
        <v>180000</v>
      </c>
      <c r="C48" s="79">
        <v>30000</v>
      </c>
      <c r="D48" s="72"/>
      <c r="E48" s="72"/>
    </row>
    <row r="49" spans="1:5" hidden="1" x14ac:dyDescent="0.25">
      <c r="A49" s="72"/>
      <c r="B49" s="79">
        <v>140000</v>
      </c>
      <c r="C49" s="79">
        <v>27000</v>
      </c>
      <c r="D49" s="72"/>
      <c r="E49" s="72"/>
    </row>
    <row r="50" spans="1:5" x14ac:dyDescent="0.25">
      <c r="A50" s="72"/>
      <c r="B50" s="72"/>
      <c r="C50" s="72"/>
      <c r="D50" s="72"/>
      <c r="E50" s="72"/>
    </row>
    <row r="103" spans="6:22" x14ac:dyDescent="0.25">
      <c r="F103" s="72"/>
      <c r="G103" s="72"/>
      <c r="H103" s="72"/>
      <c r="I103" s="72"/>
      <c r="J103" s="72"/>
      <c r="K103" s="72"/>
      <c r="L103" s="72"/>
      <c r="M103" s="72"/>
      <c r="N103" s="72"/>
      <c r="O103" s="72"/>
      <c r="P103" s="72"/>
      <c r="Q103" s="72"/>
    </row>
    <row r="104" spans="6:22" x14ac:dyDescent="0.25">
      <c r="F104" s="72"/>
      <c r="G104" s="72"/>
      <c r="H104" s="72"/>
      <c r="I104" s="72"/>
      <c r="J104" s="72"/>
      <c r="K104" s="72"/>
      <c r="L104" s="72"/>
      <c r="M104" s="72"/>
      <c r="N104" s="72"/>
      <c r="O104" s="72"/>
      <c r="P104" s="72"/>
      <c r="Q104" s="72"/>
    </row>
    <row r="105" spans="6:22" x14ac:dyDescent="0.25">
      <c r="F105" s="72"/>
      <c r="G105" s="72"/>
      <c r="H105" s="72"/>
      <c r="I105" s="72"/>
      <c r="J105" s="72"/>
      <c r="K105" s="72"/>
      <c r="L105" s="72"/>
      <c r="M105" s="72"/>
      <c r="N105" s="72"/>
      <c r="O105" s="72"/>
      <c r="P105" s="72"/>
      <c r="Q105" s="72"/>
      <c r="R105" s="72"/>
    </row>
    <row r="106" spans="6:22" x14ac:dyDescent="0.25">
      <c r="F106" s="72"/>
      <c r="G106" s="72"/>
      <c r="H106" s="72"/>
      <c r="I106" s="72"/>
      <c r="J106" s="72"/>
      <c r="K106" s="72"/>
      <c r="L106" s="72"/>
      <c r="M106" s="72"/>
      <c r="N106" s="72"/>
      <c r="O106" s="72"/>
      <c r="P106" s="72"/>
      <c r="Q106" s="72"/>
      <c r="R106" s="72"/>
    </row>
    <row r="107" spans="6:22" x14ac:dyDescent="0.25">
      <c r="F107" s="72"/>
      <c r="G107" s="72"/>
      <c r="H107" s="72"/>
      <c r="I107" s="72"/>
      <c r="J107" s="72"/>
      <c r="K107" s="72"/>
      <c r="L107" s="72"/>
      <c r="M107" s="72"/>
      <c r="N107" s="72"/>
      <c r="O107" s="72"/>
      <c r="P107" s="72"/>
      <c r="Q107" s="72"/>
      <c r="R107" s="72"/>
      <c r="S107" s="72"/>
      <c r="T107" s="72"/>
      <c r="U107" s="72"/>
      <c r="V107" s="72"/>
    </row>
    <row r="108" spans="6:22" x14ac:dyDescent="0.25">
      <c r="F108" s="72"/>
      <c r="G108" s="72"/>
      <c r="H108" s="72"/>
      <c r="I108" s="72"/>
      <c r="J108" s="72"/>
      <c r="K108" s="72"/>
      <c r="L108" s="72"/>
      <c r="M108" s="72"/>
      <c r="N108" s="72"/>
      <c r="O108" s="72"/>
      <c r="P108" s="72"/>
      <c r="Q108" s="72"/>
      <c r="R108" s="72"/>
      <c r="S108" s="72"/>
      <c r="T108" s="72"/>
      <c r="U108" s="72"/>
      <c r="V108" s="72"/>
    </row>
    <row r="109" spans="6:22" x14ac:dyDescent="0.25">
      <c r="F109" s="72"/>
      <c r="G109" s="72"/>
      <c r="H109" s="72"/>
      <c r="I109" s="72"/>
      <c r="J109" s="72"/>
      <c r="K109" s="72"/>
      <c r="L109" s="72"/>
      <c r="M109" s="72"/>
      <c r="N109" s="72"/>
      <c r="O109" s="72"/>
      <c r="P109" s="72"/>
      <c r="Q109" s="72"/>
      <c r="R109" s="72"/>
      <c r="S109" s="72"/>
      <c r="T109" s="72"/>
      <c r="U109" s="72"/>
      <c r="V109" s="72"/>
    </row>
    <row r="110" spans="6:22" x14ac:dyDescent="0.25">
      <c r="F110" s="72"/>
      <c r="G110" s="72"/>
      <c r="H110" s="72"/>
    </row>
    <row r="111" spans="6:22" x14ac:dyDescent="0.25">
      <c r="F111" s="72"/>
      <c r="G111" s="72"/>
      <c r="H111" s="72"/>
    </row>
    <row r="112" spans="6:22" x14ac:dyDescent="0.25">
      <c r="F112" s="77"/>
      <c r="G112" s="74"/>
      <c r="H112" s="74"/>
    </row>
    <row r="113" spans="6:22" x14ac:dyDescent="0.25">
      <c r="F113" s="77"/>
      <c r="G113" s="74"/>
      <c r="H113" s="74"/>
    </row>
    <row r="114" spans="6:22" x14ac:dyDescent="0.25">
      <c r="F114" s="72"/>
      <c r="G114" s="72"/>
      <c r="H114" s="72"/>
    </row>
    <row r="115" spans="6:22" x14ac:dyDescent="0.25">
      <c r="F115" s="72"/>
      <c r="G115" s="72"/>
      <c r="H115" s="72"/>
    </row>
    <row r="116" spans="6:22" x14ac:dyDescent="0.25">
      <c r="F116" s="72"/>
      <c r="G116" s="72"/>
      <c r="H116" s="72"/>
    </row>
    <row r="117" spans="6:22" x14ac:dyDescent="0.25">
      <c r="F117" s="72"/>
      <c r="G117" s="72"/>
      <c r="H117" s="72"/>
    </row>
    <row r="118" spans="6:22" x14ac:dyDescent="0.25">
      <c r="F118" s="72"/>
      <c r="G118" s="72"/>
      <c r="H118" s="72"/>
      <c r="I118" s="72"/>
      <c r="J118" s="72"/>
      <c r="K118" s="72"/>
      <c r="L118" s="72"/>
      <c r="M118" s="72"/>
      <c r="N118" s="72"/>
      <c r="O118" s="72"/>
      <c r="P118" s="72"/>
      <c r="Q118" s="72"/>
      <c r="R118" s="72"/>
      <c r="S118" s="72"/>
      <c r="T118" s="72"/>
      <c r="U118" s="72"/>
      <c r="V118" s="72"/>
    </row>
    <row r="119" spans="6:22" x14ac:dyDescent="0.25">
      <c r="F119" s="72"/>
      <c r="G119" s="72"/>
      <c r="H119" s="72"/>
      <c r="I119" s="72"/>
      <c r="J119" s="72"/>
      <c r="K119" s="72"/>
      <c r="L119" s="72"/>
      <c r="M119" s="72"/>
      <c r="N119" s="72"/>
      <c r="O119" s="72"/>
      <c r="P119" s="72"/>
      <c r="Q119" s="72"/>
      <c r="R119" s="72"/>
      <c r="S119" s="72"/>
      <c r="T119" s="72"/>
      <c r="U119" s="72"/>
      <c r="V119" s="72"/>
    </row>
    <row r="120" spans="6:22" x14ac:dyDescent="0.25">
      <c r="F120" s="72"/>
      <c r="G120" s="72"/>
      <c r="H120" s="72"/>
      <c r="I120" s="72"/>
      <c r="J120" s="72"/>
      <c r="K120" s="72"/>
      <c r="L120" s="72"/>
      <c r="M120" s="72"/>
      <c r="N120" s="72"/>
      <c r="O120" s="72"/>
      <c r="P120" s="72"/>
      <c r="Q120" s="72"/>
      <c r="R120" s="72"/>
      <c r="S120" s="72"/>
      <c r="T120" s="72"/>
      <c r="U120" s="72"/>
      <c r="V120" s="72"/>
    </row>
    <row r="121" spans="6:22" x14ac:dyDescent="0.25">
      <c r="F121" s="72"/>
      <c r="G121" s="72"/>
      <c r="H121" s="72"/>
      <c r="I121" s="72"/>
      <c r="J121" s="72"/>
      <c r="K121" s="72"/>
      <c r="L121" s="72"/>
      <c r="M121" s="72"/>
      <c r="N121" s="72"/>
      <c r="O121" s="72"/>
      <c r="P121" s="72"/>
      <c r="Q121" s="72"/>
      <c r="R121" s="72"/>
    </row>
    <row r="122" spans="6:22" x14ac:dyDescent="0.25">
      <c r="F122" s="72"/>
      <c r="G122" s="72"/>
      <c r="H122" s="72"/>
      <c r="I122" s="72"/>
      <c r="J122" s="72"/>
      <c r="K122" s="72"/>
      <c r="L122" s="72"/>
      <c r="M122" s="72"/>
      <c r="N122" s="72"/>
      <c r="O122" s="72"/>
      <c r="P122" s="72"/>
      <c r="Q122" s="72"/>
      <c r="R122" s="72"/>
    </row>
    <row r="123" spans="6:22" x14ac:dyDescent="0.25">
      <c r="F123" s="72"/>
      <c r="G123" s="72"/>
      <c r="H123" s="72"/>
      <c r="I123" s="72"/>
      <c r="J123" s="72"/>
      <c r="K123" s="72"/>
      <c r="L123" s="72"/>
      <c r="M123" s="72"/>
      <c r="N123" s="72"/>
      <c r="O123" s="72"/>
      <c r="P123" s="72"/>
      <c r="Q123" s="72"/>
      <c r="R123" s="72"/>
    </row>
    <row r="124" spans="6:22" x14ac:dyDescent="0.25">
      <c r="F124" s="72"/>
      <c r="G124" s="72"/>
      <c r="H124" s="72"/>
      <c r="I124" s="72"/>
      <c r="J124" s="72"/>
      <c r="K124" s="72"/>
      <c r="L124" s="72"/>
      <c r="M124" s="72"/>
      <c r="N124" s="72"/>
      <c r="O124" s="72"/>
      <c r="P124" s="72"/>
      <c r="Q124" s="72"/>
      <c r="R124" s="72"/>
    </row>
    <row r="125" spans="6:22" x14ac:dyDescent="0.25">
      <c r="F125" s="72"/>
      <c r="G125" s="72"/>
      <c r="H125" s="72"/>
      <c r="I125" s="72"/>
      <c r="J125" s="72"/>
      <c r="K125" s="72"/>
      <c r="L125" s="72"/>
      <c r="M125" s="72"/>
      <c r="N125" s="72"/>
      <c r="O125" s="72"/>
      <c r="P125" s="72"/>
      <c r="Q125" s="72"/>
      <c r="R125" s="72"/>
    </row>
    <row r="126" spans="6:22" x14ac:dyDescent="0.25">
      <c r="F126" s="72"/>
      <c r="G126" s="72"/>
      <c r="H126" s="72"/>
      <c r="I126" s="72"/>
      <c r="J126" s="72"/>
      <c r="K126" s="72"/>
      <c r="L126" s="72"/>
      <c r="M126" s="72"/>
      <c r="N126" s="72"/>
      <c r="O126" s="72"/>
      <c r="P126" s="72"/>
      <c r="Q126" s="72"/>
      <c r="R126" s="72"/>
    </row>
    <row r="127" spans="6:22" x14ac:dyDescent="0.25">
      <c r="F127" s="72"/>
      <c r="G127" s="72"/>
      <c r="H127" s="72"/>
      <c r="I127" s="72"/>
      <c r="J127" s="72"/>
      <c r="K127" s="72"/>
      <c r="L127" s="72"/>
      <c r="M127" s="72"/>
      <c r="N127" s="72"/>
      <c r="O127" s="72"/>
      <c r="P127" s="72"/>
      <c r="Q127" s="72"/>
      <c r="R127" s="72"/>
    </row>
    <row r="128" spans="6:22" x14ac:dyDescent="0.25">
      <c r="F128" s="72"/>
      <c r="G128" s="72"/>
      <c r="H128" s="72"/>
      <c r="I128" s="72"/>
      <c r="J128" s="72"/>
      <c r="K128" s="72"/>
      <c r="L128" s="72"/>
      <c r="M128" s="72"/>
      <c r="N128" s="72"/>
      <c r="O128" s="72"/>
      <c r="P128" s="72"/>
      <c r="Q128" s="72"/>
      <c r="R128" s="72"/>
    </row>
  </sheetData>
  <sheetProtection algorithmName="SHA-512" hashValue="FhfF90rPwC6ihsQcdaHebwenG+0XPq49DifFlkZcPzKSGwktE1fbXHWoWY5RotZfgU5OLjjp3ZYg3pV4NoDLnQ==" saltValue="XBxjsqQiLjPTHpUHzyRUOQ==" spinCount="100000" sheet="1" scenarios="1"/>
  <mergeCells count="1">
    <mergeCell ref="A1:N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A222"/>
  <sheetViews>
    <sheetView showGridLines="0" showRowColHeaders="0" zoomScale="60" zoomScaleNormal="60" zoomScaleSheetLayoutView="70" workbookViewId="0">
      <selection sqref="A1:W2"/>
    </sheetView>
  </sheetViews>
  <sheetFormatPr defaultRowHeight="15.75" x14ac:dyDescent="0.25"/>
  <cols>
    <col min="1" max="1" width="8.25" style="92" customWidth="1"/>
    <col min="2" max="2" width="9" style="92"/>
    <col min="3" max="3" width="9.875" style="92" customWidth="1"/>
    <col min="4" max="4" width="12.25" style="92" customWidth="1"/>
    <col min="5" max="5" width="12.375" style="92" customWidth="1"/>
    <col min="6" max="7" width="9" style="92"/>
    <col min="8" max="8" width="12.875" style="92" customWidth="1"/>
    <col min="9" max="9" width="12.625" style="92" bestFit="1" customWidth="1"/>
    <col min="10" max="15" width="9" style="92"/>
    <col min="16" max="16" width="11.125" style="92" bestFit="1" customWidth="1"/>
    <col min="17" max="17" width="9" style="92"/>
    <col min="18" max="18" width="11.125" style="92" bestFit="1" customWidth="1"/>
    <col min="19" max="16384" width="9" style="92"/>
  </cols>
  <sheetData>
    <row r="1" spans="1:27" ht="15.75" customHeight="1" x14ac:dyDescent="0.25">
      <c r="A1" s="207" t="s">
        <v>278</v>
      </c>
      <c r="B1" s="207"/>
      <c r="C1" s="207"/>
      <c r="D1" s="207"/>
      <c r="E1" s="207"/>
      <c r="F1" s="207"/>
      <c r="G1" s="207"/>
      <c r="H1" s="207"/>
      <c r="I1" s="207"/>
      <c r="J1" s="207"/>
      <c r="K1" s="207"/>
      <c r="L1" s="207"/>
      <c r="M1" s="207"/>
      <c r="N1" s="207"/>
      <c r="O1" s="207"/>
      <c r="P1" s="207"/>
      <c r="Q1" s="207"/>
      <c r="R1" s="207"/>
      <c r="S1" s="207"/>
      <c r="T1" s="207"/>
      <c r="U1" s="207"/>
      <c r="V1" s="207"/>
      <c r="W1" s="207"/>
      <c r="X1" s="202" t="s">
        <v>279</v>
      </c>
      <c r="Y1" s="202"/>
      <c r="Z1" s="202"/>
      <c r="AA1" s="101"/>
    </row>
    <row r="2" spans="1:27" ht="15.75"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2"/>
      <c r="Y2" s="202"/>
      <c r="Z2" s="202"/>
      <c r="AA2" s="101"/>
    </row>
    <row r="3" spans="1:27" ht="15.75" customHeight="1" x14ac:dyDescent="0.25">
      <c r="X3" s="202"/>
      <c r="Y3" s="202"/>
      <c r="Z3" s="202"/>
      <c r="AA3" s="101"/>
    </row>
    <row r="4" spans="1:27" ht="15.75" customHeight="1" x14ac:dyDescent="0.25">
      <c r="X4" s="202"/>
      <c r="Y4" s="202"/>
      <c r="Z4" s="202"/>
      <c r="AA4" s="101"/>
    </row>
    <row r="5" spans="1:27" ht="15.75" customHeight="1" x14ac:dyDescent="0.25">
      <c r="X5" s="202"/>
      <c r="Y5" s="202"/>
      <c r="Z5" s="202"/>
      <c r="AA5" s="101"/>
    </row>
    <row r="6" spans="1:27" ht="15.75" customHeight="1" x14ac:dyDescent="0.25">
      <c r="X6" s="202"/>
      <c r="Y6" s="202"/>
      <c r="Z6" s="202"/>
      <c r="AA6" s="101"/>
    </row>
    <row r="7" spans="1:27" ht="15.75" customHeight="1" x14ac:dyDescent="0.25">
      <c r="X7" s="202"/>
      <c r="Y7" s="202"/>
      <c r="Z7" s="202"/>
      <c r="AA7" s="101"/>
    </row>
    <row r="8" spans="1:27" ht="15.75" customHeight="1" x14ac:dyDescent="0.25">
      <c r="X8" s="202"/>
      <c r="Y8" s="202"/>
      <c r="Z8" s="202"/>
      <c r="AA8" s="101"/>
    </row>
    <row r="9" spans="1:27" ht="15.75" customHeight="1" x14ac:dyDescent="0.25">
      <c r="X9" s="202"/>
      <c r="Y9" s="202"/>
      <c r="Z9" s="202"/>
      <c r="AA9" s="101"/>
    </row>
    <row r="10" spans="1:27" ht="15.75" customHeight="1" x14ac:dyDescent="0.25">
      <c r="X10" s="202"/>
      <c r="Y10" s="202"/>
      <c r="Z10" s="202"/>
      <c r="AA10" s="101"/>
    </row>
    <row r="11" spans="1:27" ht="15.75" customHeight="1" x14ac:dyDescent="0.25">
      <c r="X11" s="202"/>
      <c r="Y11" s="202"/>
      <c r="Z11" s="202"/>
      <c r="AA11" s="101"/>
    </row>
    <row r="12" spans="1:27" ht="15.75" customHeight="1" x14ac:dyDescent="0.25">
      <c r="X12" s="99"/>
      <c r="Y12" s="101"/>
      <c r="Z12" s="101"/>
      <c r="AA12" s="101"/>
    </row>
    <row r="13" spans="1:27" ht="15.75" customHeight="1" x14ac:dyDescent="0.25">
      <c r="X13" s="99"/>
      <c r="Y13" s="101"/>
      <c r="Z13" s="101"/>
      <c r="AA13" s="101"/>
    </row>
    <row r="34" spans="1:14" ht="18.75" x14ac:dyDescent="0.25">
      <c r="A34" s="102" t="s">
        <v>200</v>
      </c>
    </row>
    <row r="35" spans="1:14" x14ac:dyDescent="0.25">
      <c r="A35" s="103" t="s">
        <v>337</v>
      </c>
    </row>
    <row r="37" spans="1:14" hidden="1" x14ac:dyDescent="0.25"/>
    <row r="38" spans="1:14" ht="15.75" hidden="1" customHeight="1" x14ac:dyDescent="0.25"/>
    <row r="39" spans="1:14" ht="15.75" hidden="1" customHeight="1" x14ac:dyDescent="0.25">
      <c r="B39" s="97">
        <v>2000</v>
      </c>
      <c r="G39" s="97">
        <v>2015</v>
      </c>
    </row>
    <row r="40" spans="1:14" ht="15.75" hidden="1" customHeight="1" x14ac:dyDescent="0.25">
      <c r="B40" s="104" t="s">
        <v>174</v>
      </c>
      <c r="C40" s="104" t="s">
        <v>243</v>
      </c>
      <c r="G40" s="104" t="s">
        <v>174</v>
      </c>
      <c r="H40" s="104" t="s">
        <v>243</v>
      </c>
    </row>
    <row r="41" spans="1:14" ht="15.75" hidden="1" customHeight="1" x14ac:dyDescent="0.25">
      <c r="A41" s="92">
        <v>1</v>
      </c>
      <c r="B41" t="s">
        <v>28</v>
      </c>
      <c r="C41" s="130">
        <v>197867</v>
      </c>
      <c r="D41" s="105">
        <v>200000</v>
      </c>
      <c r="E41" s="95">
        <f t="shared" ref="E41:E62" si="0">C41/$C$62</f>
        <v>0.11422724460697647</v>
      </c>
      <c r="F41" s="92">
        <v>1</v>
      </c>
      <c r="G41" s="92" t="s">
        <v>130</v>
      </c>
      <c r="H41" s="144">
        <v>260707</v>
      </c>
      <c r="I41" s="105">
        <v>260000</v>
      </c>
      <c r="J41" s="95">
        <f>H41/$H$62</f>
        <v>0.14540414890324577</v>
      </c>
      <c r="M41" s="92" t="s">
        <v>15</v>
      </c>
      <c r="N41" s="131">
        <v>25343</v>
      </c>
    </row>
    <row r="42" spans="1:14" ht="15.75" hidden="1" customHeight="1" x14ac:dyDescent="0.25">
      <c r="A42" s="92">
        <v>2</v>
      </c>
      <c r="B42" t="s">
        <v>20</v>
      </c>
      <c r="C42" s="133">
        <v>173519</v>
      </c>
      <c r="D42" s="105">
        <v>170000</v>
      </c>
      <c r="E42" s="95">
        <f t="shared" si="0"/>
        <v>0.10017131334157768</v>
      </c>
      <c r="F42" s="92">
        <v>2</v>
      </c>
      <c r="G42" s="92" t="s">
        <v>28</v>
      </c>
      <c r="H42" s="130">
        <v>235192</v>
      </c>
      <c r="I42" s="105">
        <v>240000</v>
      </c>
      <c r="J42" s="95">
        <f t="shared" ref="J42:J62" si="1">H42/$H$62</f>
        <v>0.1311736646459519</v>
      </c>
      <c r="M42" t="s">
        <v>54</v>
      </c>
      <c r="N42" s="132">
        <v>20425</v>
      </c>
    </row>
    <row r="43" spans="1:14" ht="15.75" hidden="1" customHeight="1" x14ac:dyDescent="0.25">
      <c r="A43" s="92">
        <v>3</v>
      </c>
      <c r="B43" t="s">
        <v>130</v>
      </c>
      <c r="C43" s="144">
        <v>166807</v>
      </c>
      <c r="D43" s="105">
        <v>170000</v>
      </c>
      <c r="E43" s="95">
        <f t="shared" si="0"/>
        <v>9.6296522366821777E-2</v>
      </c>
      <c r="F43" s="92">
        <v>3</v>
      </c>
      <c r="G43" s="92" t="s">
        <v>98</v>
      </c>
      <c r="H43" s="132">
        <v>139003</v>
      </c>
      <c r="I43" s="105"/>
      <c r="J43" s="95">
        <f t="shared" si="1"/>
        <v>7.7526161207784494E-2</v>
      </c>
      <c r="M43" s="92" t="s">
        <v>56</v>
      </c>
      <c r="N43" s="130">
        <v>38726</v>
      </c>
    </row>
    <row r="44" spans="1:14" ht="15.75" hidden="1" customHeight="1" x14ac:dyDescent="0.25">
      <c r="A44" s="92">
        <v>4</v>
      </c>
      <c r="B44" t="s">
        <v>31</v>
      </c>
      <c r="C44" s="139">
        <v>136377</v>
      </c>
      <c r="D44" s="105">
        <v>140000</v>
      </c>
      <c r="E44" s="95">
        <f t="shared" si="0"/>
        <v>7.8729494750340537E-2</v>
      </c>
      <c r="F44" s="92">
        <v>4</v>
      </c>
      <c r="G44" s="92" t="s">
        <v>24</v>
      </c>
      <c r="H44" s="137">
        <v>112593</v>
      </c>
      <c r="I44" s="105">
        <v>110000</v>
      </c>
      <c r="J44" s="95">
        <f t="shared" si="1"/>
        <v>6.2796508484479333E-2</v>
      </c>
      <c r="M44" t="s">
        <v>59</v>
      </c>
      <c r="N44" s="133">
        <v>13304</v>
      </c>
    </row>
    <row r="45" spans="1:14" ht="15.75" hidden="1" customHeight="1" x14ac:dyDescent="0.25">
      <c r="A45" s="92">
        <v>5</v>
      </c>
      <c r="B45" t="s">
        <v>32</v>
      </c>
      <c r="C45" s="135">
        <v>123646</v>
      </c>
      <c r="D45" s="105">
        <v>120000</v>
      </c>
      <c r="E45" s="95">
        <f t="shared" si="0"/>
        <v>7.1379976886869534E-2</v>
      </c>
      <c r="F45" s="92">
        <v>5</v>
      </c>
      <c r="G45" s="92" t="s">
        <v>20</v>
      </c>
      <c r="H45" s="133">
        <v>98140</v>
      </c>
      <c r="I45" s="105">
        <v>98000</v>
      </c>
      <c r="J45" s="95">
        <f t="shared" si="1"/>
        <v>5.4735634921059047E-2</v>
      </c>
      <c r="M45" s="92" t="s">
        <v>60</v>
      </c>
      <c r="N45" s="134">
        <v>17746</v>
      </c>
    </row>
    <row r="46" spans="1:14" ht="15.75" hidden="1" customHeight="1" x14ac:dyDescent="0.25">
      <c r="A46" s="92">
        <v>6</v>
      </c>
      <c r="B46" t="s">
        <v>19</v>
      </c>
      <c r="C46" s="137">
        <v>118972</v>
      </c>
      <c r="D46" s="105"/>
      <c r="E46" s="95">
        <f t="shared" si="0"/>
        <v>6.8681709155044582E-2</v>
      </c>
      <c r="F46" s="92">
        <v>6</v>
      </c>
      <c r="G46" s="92" t="s">
        <v>31</v>
      </c>
      <c r="H46" s="139">
        <v>95637</v>
      </c>
      <c r="I46" s="105">
        <v>96000</v>
      </c>
      <c r="J46" s="95">
        <f t="shared" si="1"/>
        <v>5.3339636406616306E-2</v>
      </c>
      <c r="M46" s="92" t="s">
        <v>280</v>
      </c>
      <c r="N46" s="135">
        <v>28992</v>
      </c>
    </row>
    <row r="47" spans="1:14" ht="15.75" hidden="1" customHeight="1" x14ac:dyDescent="0.25">
      <c r="A47" s="92">
        <v>7</v>
      </c>
      <c r="B47" t="s">
        <v>173</v>
      </c>
      <c r="C47" s="143">
        <v>115630</v>
      </c>
      <c r="D47" s="105">
        <v>120000</v>
      </c>
      <c r="E47" s="95">
        <f t="shared" si="0"/>
        <v>6.6752395770414918E-2</v>
      </c>
      <c r="F47" s="92">
        <v>7</v>
      </c>
      <c r="G47" s="92" t="s">
        <v>32</v>
      </c>
      <c r="H47" s="135">
        <v>91353</v>
      </c>
      <c r="I47" s="105">
        <v>91000</v>
      </c>
      <c r="J47" s="95">
        <f t="shared" si="1"/>
        <v>5.0950320531317574E-2</v>
      </c>
      <c r="M47" s="92" t="s">
        <v>71</v>
      </c>
      <c r="N47" s="136">
        <v>41954</v>
      </c>
    </row>
    <row r="48" spans="1:14" ht="15.75" hidden="1" customHeight="1" x14ac:dyDescent="0.25">
      <c r="A48" s="92">
        <v>8</v>
      </c>
      <c r="B48" t="s">
        <v>23</v>
      </c>
      <c r="C48" s="141">
        <v>92914</v>
      </c>
      <c r="D48" s="105">
        <v>93000</v>
      </c>
      <c r="E48" s="95">
        <f t="shared" si="0"/>
        <v>5.3638606768246409E-2</v>
      </c>
      <c r="F48" s="92">
        <v>8</v>
      </c>
      <c r="G48" s="92" t="s">
        <v>80</v>
      </c>
      <c r="H48" s="136">
        <v>85420</v>
      </c>
      <c r="I48" s="105">
        <v>85000</v>
      </c>
      <c r="J48" s="95">
        <f t="shared" si="1"/>
        <v>4.7641307672272912E-2</v>
      </c>
      <c r="M48" s="92" t="s">
        <v>19</v>
      </c>
      <c r="N48" s="137">
        <v>67033</v>
      </c>
    </row>
    <row r="49" spans="1:14" ht="15.75" hidden="1" customHeight="1" x14ac:dyDescent="0.25">
      <c r="A49" s="92">
        <v>9</v>
      </c>
      <c r="B49" t="s">
        <v>80</v>
      </c>
      <c r="C49" s="136">
        <v>92362</v>
      </c>
      <c r="D49" s="105">
        <v>92000</v>
      </c>
      <c r="E49" s="95">
        <f t="shared" si="0"/>
        <v>5.3319941002742052E-2</v>
      </c>
      <c r="F49" s="92">
        <v>9</v>
      </c>
      <c r="G49" s="92" t="s">
        <v>23</v>
      </c>
      <c r="H49" s="141">
        <v>83727</v>
      </c>
      <c r="I49" s="105">
        <v>84000</v>
      </c>
      <c r="J49" s="95">
        <f t="shared" si="1"/>
        <v>4.6697070562823628E-2</v>
      </c>
      <c r="M49" s="92" t="s">
        <v>88</v>
      </c>
      <c r="N49" s="138">
        <v>18577</v>
      </c>
    </row>
    <row r="50" spans="1:14" ht="15.75" hidden="1" customHeight="1" x14ac:dyDescent="0.25">
      <c r="A50" s="92">
        <v>10</v>
      </c>
      <c r="B50" t="s">
        <v>98</v>
      </c>
      <c r="C50" s="132">
        <v>69795</v>
      </c>
      <c r="D50" s="105"/>
      <c r="E50" s="95">
        <f t="shared" si="0"/>
        <v>4.0292168665537573E-2</v>
      </c>
      <c r="F50" s="92">
        <v>10</v>
      </c>
      <c r="G50" s="92" t="s">
        <v>173</v>
      </c>
      <c r="H50" s="143">
        <v>76693</v>
      </c>
      <c r="I50" s="105">
        <v>77000</v>
      </c>
      <c r="J50" s="95">
        <f t="shared" si="1"/>
        <v>4.2773996831065635E-2</v>
      </c>
      <c r="M50" t="s">
        <v>94</v>
      </c>
      <c r="N50" s="131">
        <v>14545</v>
      </c>
    </row>
    <row r="51" spans="1:14" ht="15.75" hidden="1" customHeight="1" x14ac:dyDescent="0.25">
      <c r="A51" s="92">
        <v>11</v>
      </c>
      <c r="B51" t="s">
        <v>71</v>
      </c>
      <c r="C51" s="136">
        <v>47750</v>
      </c>
      <c r="D51" s="105">
        <v>48000</v>
      </c>
      <c r="E51" s="95">
        <f t="shared" si="0"/>
        <v>2.7565743302233957E-2</v>
      </c>
      <c r="F51" s="92">
        <v>11</v>
      </c>
      <c r="G51" s="92" t="s">
        <v>19</v>
      </c>
      <c r="H51" s="137">
        <v>67033</v>
      </c>
      <c r="I51" s="105"/>
      <c r="J51" s="95">
        <f t="shared" si="1"/>
        <v>3.7386323778921447E-2</v>
      </c>
      <c r="M51" s="92" t="s">
        <v>98</v>
      </c>
      <c r="N51" s="132">
        <v>139003</v>
      </c>
    </row>
    <row r="52" spans="1:14" ht="15.75" hidden="1" customHeight="1" x14ac:dyDescent="0.25">
      <c r="A52" s="92">
        <v>12</v>
      </c>
      <c r="B52" t="s">
        <v>24</v>
      </c>
      <c r="C52" s="137">
        <v>43706</v>
      </c>
      <c r="D52" s="105">
        <v>44000</v>
      </c>
      <c r="E52" s="95">
        <f t="shared" si="0"/>
        <v>2.5231170194082459E-2</v>
      </c>
      <c r="F52" s="92">
        <v>12</v>
      </c>
      <c r="G52" s="92" t="s">
        <v>71</v>
      </c>
      <c r="H52" s="136">
        <v>41954</v>
      </c>
      <c r="I52" s="105">
        <v>42000</v>
      </c>
      <c r="J52" s="95">
        <f t="shared" si="1"/>
        <v>2.3399009858142562E-2</v>
      </c>
      <c r="M52" s="92" t="s">
        <v>99</v>
      </c>
      <c r="N52" s="130">
        <v>17268</v>
      </c>
    </row>
    <row r="53" spans="1:14" ht="15.75" hidden="1" customHeight="1" x14ac:dyDescent="0.25">
      <c r="A53" s="92">
        <v>13</v>
      </c>
      <c r="B53" t="s">
        <v>280</v>
      </c>
      <c r="C53" s="135">
        <v>32934</v>
      </c>
      <c r="D53" s="105">
        <v>33000</v>
      </c>
      <c r="E53" s="95">
        <f t="shared" si="0"/>
        <v>1.9012569422319856E-2</v>
      </c>
      <c r="F53" s="92">
        <v>13</v>
      </c>
      <c r="G53" s="92" t="s">
        <v>56</v>
      </c>
      <c r="H53" s="130">
        <v>38726</v>
      </c>
      <c r="I53" s="105">
        <v>39000</v>
      </c>
      <c r="J53" s="95">
        <f t="shared" si="1"/>
        <v>2.1598656999724197E-2</v>
      </c>
      <c r="M53" s="92" t="s">
        <v>20</v>
      </c>
      <c r="N53" s="133">
        <v>98140</v>
      </c>
    </row>
    <row r="54" spans="1:14" ht="15.75" hidden="1" customHeight="1" x14ac:dyDescent="0.25">
      <c r="A54" s="92">
        <v>14</v>
      </c>
      <c r="B54" t="s">
        <v>56</v>
      </c>
      <c r="C54" s="130">
        <v>31489</v>
      </c>
      <c r="D54" s="105">
        <v>31000</v>
      </c>
      <c r="E54" s="95">
        <f t="shared" si="0"/>
        <v>1.8178380960084714E-2</v>
      </c>
      <c r="F54" s="92">
        <v>14</v>
      </c>
      <c r="G54" s="92" t="s">
        <v>280</v>
      </c>
      <c r="H54" s="135">
        <v>28992</v>
      </c>
      <c r="I54" s="105">
        <v>29000</v>
      </c>
      <c r="J54" s="95">
        <f t="shared" si="1"/>
        <v>1.6169711917988015E-2</v>
      </c>
      <c r="M54" s="92" t="s">
        <v>21</v>
      </c>
      <c r="N54" s="140">
        <v>13262</v>
      </c>
    </row>
    <row r="55" spans="1:14" ht="15.75" hidden="1" customHeight="1" x14ac:dyDescent="0.25">
      <c r="A55" s="92">
        <v>15</v>
      </c>
      <c r="B55" t="s">
        <v>26</v>
      </c>
      <c r="C55" s="132">
        <v>24638</v>
      </c>
      <c r="D55" s="105">
        <v>25000</v>
      </c>
      <c r="E55" s="95">
        <f t="shared" si="0"/>
        <v>1.4223346250899273E-2</v>
      </c>
      <c r="F55" s="92">
        <v>15</v>
      </c>
      <c r="G55" s="92" t="s">
        <v>15</v>
      </c>
      <c r="H55" s="131">
        <v>25343</v>
      </c>
      <c r="I55" s="105">
        <v>25000</v>
      </c>
      <c r="J55" s="95">
        <f t="shared" si="1"/>
        <v>1.4134554674998976E-2</v>
      </c>
      <c r="M55" s="92" t="s">
        <v>23</v>
      </c>
      <c r="N55" s="141">
        <v>83727</v>
      </c>
    </row>
    <row r="56" spans="1:14" ht="15.75" hidden="1" customHeight="1" x14ac:dyDescent="0.25">
      <c r="A56" s="92">
        <v>16</v>
      </c>
      <c r="B56" t="s">
        <v>88</v>
      </c>
      <c r="C56" s="138">
        <v>20477</v>
      </c>
      <c r="D56" s="105">
        <v>20000</v>
      </c>
      <c r="E56" s="95">
        <f t="shared" si="0"/>
        <v>1.1821229855494131E-2</v>
      </c>
      <c r="F56" s="92">
        <v>16</v>
      </c>
      <c r="G56" s="92" t="s">
        <v>88</v>
      </c>
      <c r="H56" s="138">
        <v>18577</v>
      </c>
      <c r="I56" s="105">
        <v>19000</v>
      </c>
      <c r="J56" s="95">
        <f t="shared" si="1"/>
        <v>1.036095261797956E-2</v>
      </c>
      <c r="M56" t="s">
        <v>116</v>
      </c>
      <c r="N56" s="136">
        <v>12749</v>
      </c>
    </row>
    <row r="57" spans="1:14" ht="15.75" hidden="1" customHeight="1" x14ac:dyDescent="0.25">
      <c r="A57" s="92">
        <v>17</v>
      </c>
      <c r="B57" t="s">
        <v>54</v>
      </c>
      <c r="C57" s="132">
        <v>20425</v>
      </c>
      <c r="D57" s="105">
        <v>20000</v>
      </c>
      <c r="E57" s="95">
        <f t="shared" si="0"/>
        <v>1.1791210616714735E-2</v>
      </c>
      <c r="F57" s="92">
        <v>17</v>
      </c>
      <c r="G57" s="92" t="s">
        <v>60</v>
      </c>
      <c r="H57" s="134">
        <v>17746</v>
      </c>
      <c r="I57" s="105">
        <v>18000</v>
      </c>
      <c r="J57" s="95">
        <f t="shared" si="1"/>
        <v>9.8974788802640504E-3</v>
      </c>
      <c r="M57" s="92" t="s">
        <v>24</v>
      </c>
      <c r="N57" s="137">
        <v>112593</v>
      </c>
    </row>
    <row r="58" spans="1:14" ht="15.75" hidden="1" customHeight="1" x14ac:dyDescent="0.25">
      <c r="A58" s="92">
        <v>18</v>
      </c>
      <c r="B58" t="s">
        <v>94</v>
      </c>
      <c r="C58" s="131">
        <v>14545</v>
      </c>
      <c r="D58" s="105">
        <v>15000</v>
      </c>
      <c r="E58" s="95">
        <f t="shared" si="0"/>
        <v>8.396727462429171E-3</v>
      </c>
      <c r="F58" s="92">
        <v>18</v>
      </c>
      <c r="G58" s="92" t="s">
        <v>99</v>
      </c>
      <c r="H58" s="130">
        <v>17268</v>
      </c>
      <c r="I58" s="105">
        <v>17000</v>
      </c>
      <c r="J58" s="95">
        <f t="shared" si="1"/>
        <v>9.6308838783049477E-3</v>
      </c>
      <c r="M58" t="s">
        <v>130</v>
      </c>
      <c r="N58" s="144">
        <v>166807</v>
      </c>
    </row>
    <row r="59" spans="1:14" ht="15.75" hidden="1" customHeight="1" x14ac:dyDescent="0.25">
      <c r="A59" s="92">
        <v>19</v>
      </c>
      <c r="B59" t="s">
        <v>59</v>
      </c>
      <c r="C59" s="133">
        <v>13304</v>
      </c>
      <c r="D59" s="105">
        <v>13000</v>
      </c>
      <c r="E59" s="95">
        <f t="shared" si="0"/>
        <v>7.6803067830978136E-3</v>
      </c>
      <c r="F59" s="92">
        <v>19</v>
      </c>
      <c r="G59" s="92" t="s">
        <v>29</v>
      </c>
      <c r="H59" s="133">
        <v>14051</v>
      </c>
      <c r="I59" s="105">
        <v>14000</v>
      </c>
      <c r="J59" s="95">
        <f t="shared" si="1"/>
        <v>7.8366660513124169E-3</v>
      </c>
      <c r="M59" s="142" t="s">
        <v>242</v>
      </c>
      <c r="N59" s="145">
        <f>SUM(N81:N201)</f>
        <v>0</v>
      </c>
    </row>
    <row r="60" spans="1:14" ht="15.75" hidden="1" customHeight="1" x14ac:dyDescent="0.25">
      <c r="A60" s="92">
        <v>20</v>
      </c>
      <c r="B60" t="s">
        <v>116</v>
      </c>
      <c r="C60" s="136">
        <v>12749</v>
      </c>
      <c r="D60" s="105">
        <v>13000</v>
      </c>
      <c r="E60" s="95">
        <f t="shared" si="0"/>
        <v>7.3599091384331039E-3</v>
      </c>
      <c r="F60" s="92">
        <v>20</v>
      </c>
      <c r="G60" s="92" t="s">
        <v>21</v>
      </c>
      <c r="H60" s="140">
        <v>13262</v>
      </c>
      <c r="I60" s="105">
        <v>13000</v>
      </c>
      <c r="J60" s="95">
        <f t="shared" si="1"/>
        <v>7.3966169790410131E-3</v>
      </c>
      <c r="M60" t="s">
        <v>26</v>
      </c>
      <c r="N60" s="132">
        <v>24638</v>
      </c>
    </row>
    <row r="61" spans="1:14" ht="15.75" hidden="1" customHeight="1" x14ac:dyDescent="0.25">
      <c r="B61" s="92" t="s">
        <v>242</v>
      </c>
      <c r="C61" s="145">
        <f>SUM(C64:C203)</f>
        <v>182316.4718</v>
      </c>
      <c r="D61" s="105">
        <f t="shared" ref="D61:D62" si="2">(IF(ISNUMBER(C61),(IF(C61&lt;100,"&lt;100",IF(C61&lt;200,"&lt;200",IF(C61&lt;500,"&lt;500",IF(C61&lt;1000,"&lt;1,000",IF(C61&lt;10000,(ROUND(C61,-2)),IF(C61&lt;100000,(ROUND(C61,-3)),IF(C61&lt;1000000,(ROUND(C61,-4)),IF(C61&gt;=1000000,(ROUND(C61,-5))))))))))),"-"))</f>
        <v>180000</v>
      </c>
      <c r="E61" s="95">
        <f t="shared" si="0"/>
        <v>0.1052500326996393</v>
      </c>
      <c r="G61" s="142" t="s">
        <v>242</v>
      </c>
      <c r="H61" s="145">
        <f>SUM(H64:H203)</f>
        <v>231564.85070000001</v>
      </c>
      <c r="I61" s="105">
        <f t="shared" ref="I61:I62" si="3">(IF(ISNUMBER(H61),(IF(H61&lt;100,"&lt;100",IF(H61&lt;200,"&lt;200",IF(H61&lt;500,"&lt;500",IF(H61&lt;1000,"&lt;1,000",IF(H61&lt;10000,(ROUND(H61,-2)),IF(H61&lt;100000,(ROUND(H61,-3)),IF(H61&lt;1000000,(ROUND(H61,-4)),IF(H61&gt;=1000000,(ROUND(H61,-5))))))))))),"-"))</f>
        <v>230000</v>
      </c>
      <c r="J61" s="95">
        <f t="shared" si="1"/>
        <v>0.12915069419670619</v>
      </c>
      <c r="M61" s="92" t="s">
        <v>28</v>
      </c>
      <c r="N61" s="130">
        <v>235192</v>
      </c>
    </row>
    <row r="62" spans="1:14" ht="15.75" hidden="1" customHeight="1" x14ac:dyDescent="0.25">
      <c r="B62" s="92" t="s">
        <v>11</v>
      </c>
      <c r="C62" s="32">
        <v>1732222.4717999999</v>
      </c>
      <c r="D62" s="105">
        <f t="shared" si="2"/>
        <v>1700000</v>
      </c>
      <c r="E62" s="95">
        <f t="shared" si="0"/>
        <v>1</v>
      </c>
      <c r="G62" s="92" t="s">
        <v>11</v>
      </c>
      <c r="H62" s="92">
        <v>1792981.8507000001</v>
      </c>
      <c r="I62" s="105">
        <f t="shared" si="3"/>
        <v>1800000</v>
      </c>
      <c r="J62" s="95">
        <f t="shared" si="1"/>
        <v>1</v>
      </c>
      <c r="M62" s="92" t="s">
        <v>29</v>
      </c>
      <c r="N62" s="133">
        <v>14051</v>
      </c>
    </row>
    <row r="63" spans="1:14" ht="15.75" hidden="1" customHeight="1" x14ac:dyDescent="0.25">
      <c r="M63" s="92" t="s">
        <v>31</v>
      </c>
      <c r="N63" s="139">
        <v>95637</v>
      </c>
    </row>
    <row r="64" spans="1:14" ht="15.75" hidden="1" customHeight="1" x14ac:dyDescent="0.25">
      <c r="B64" s="92" t="s">
        <v>158</v>
      </c>
      <c r="C64" s="92">
        <v>12504</v>
      </c>
      <c r="G64" s="92" t="s">
        <v>116</v>
      </c>
      <c r="H64" s="92">
        <v>11787</v>
      </c>
      <c r="M64" s="92" t="s">
        <v>32</v>
      </c>
      <c r="N64" s="135">
        <v>91353</v>
      </c>
    </row>
    <row r="65" spans="2:14" ht="15.75" hidden="1" customHeight="1" x14ac:dyDescent="0.25">
      <c r="B65" s="92" t="s">
        <v>60</v>
      </c>
      <c r="C65" s="92">
        <v>11812</v>
      </c>
      <c r="G65" s="92" t="s">
        <v>26</v>
      </c>
      <c r="H65" s="92">
        <v>11233</v>
      </c>
      <c r="M65" s="92" t="s">
        <v>80</v>
      </c>
      <c r="N65" s="136">
        <v>85420</v>
      </c>
    </row>
    <row r="66" spans="2:14" ht="15.75" hidden="1" customHeight="1" x14ac:dyDescent="0.25">
      <c r="B66" s="92" t="s">
        <v>16</v>
      </c>
      <c r="C66" s="92">
        <v>11808</v>
      </c>
      <c r="G66" s="92" t="s">
        <v>25</v>
      </c>
      <c r="H66" s="92">
        <v>10470</v>
      </c>
      <c r="M66" s="92" t="s">
        <v>173</v>
      </c>
      <c r="N66" s="143">
        <v>76693</v>
      </c>
    </row>
    <row r="67" spans="2:14" ht="15.75" hidden="1" customHeight="1" x14ac:dyDescent="0.25">
      <c r="B67" s="92" t="s">
        <v>17</v>
      </c>
      <c r="C67" s="92">
        <v>10220</v>
      </c>
      <c r="G67" s="92" t="s">
        <v>30</v>
      </c>
      <c r="H67" s="92">
        <v>10303</v>
      </c>
    </row>
    <row r="68" spans="2:14" ht="15.75" hidden="1" customHeight="1" x14ac:dyDescent="0.25">
      <c r="B68" s="92" t="s">
        <v>15</v>
      </c>
      <c r="C68" s="92">
        <v>9980</v>
      </c>
      <c r="G68" s="92" t="s">
        <v>94</v>
      </c>
      <c r="H68" s="92">
        <v>9505</v>
      </c>
    </row>
    <row r="69" spans="2:14" ht="15.75" hidden="1" customHeight="1" x14ac:dyDescent="0.25">
      <c r="B69" s="92" t="s">
        <v>51</v>
      </c>
      <c r="C69" s="92">
        <v>9831</v>
      </c>
      <c r="G69" s="92" t="s">
        <v>124</v>
      </c>
      <c r="H69" s="92">
        <v>9483</v>
      </c>
    </row>
    <row r="70" spans="2:14" ht="15.75" hidden="1" customHeight="1" x14ac:dyDescent="0.25">
      <c r="B70" s="92" t="s">
        <v>161</v>
      </c>
      <c r="C70" s="92">
        <v>9104</v>
      </c>
      <c r="G70" s="92" t="s">
        <v>59</v>
      </c>
      <c r="H70" s="92">
        <v>9440</v>
      </c>
    </row>
    <row r="71" spans="2:14" ht="15.75" hidden="1" customHeight="1" x14ac:dyDescent="0.25">
      <c r="B71" s="92" t="s">
        <v>21</v>
      </c>
      <c r="C71" s="92">
        <v>8562</v>
      </c>
      <c r="G71" s="92" t="s">
        <v>17</v>
      </c>
      <c r="H71" s="92">
        <v>9116</v>
      </c>
    </row>
    <row r="72" spans="2:14" ht="15.75" hidden="1" customHeight="1" x14ac:dyDescent="0.25">
      <c r="B72" s="92" t="s">
        <v>25</v>
      </c>
      <c r="C72" s="92">
        <v>7199</v>
      </c>
      <c r="G72" s="92" t="s">
        <v>161</v>
      </c>
      <c r="H72" s="92">
        <v>9044</v>
      </c>
    </row>
    <row r="73" spans="2:14" ht="15.75" hidden="1" customHeight="1" x14ac:dyDescent="0.25">
      <c r="B73" s="92" t="s">
        <v>30</v>
      </c>
      <c r="C73" s="92">
        <v>6944</v>
      </c>
      <c r="G73" s="92" t="s">
        <v>16</v>
      </c>
      <c r="H73" s="92">
        <v>8538</v>
      </c>
    </row>
    <row r="74" spans="2:14" ht="15.75" hidden="1" customHeight="1" x14ac:dyDescent="0.25">
      <c r="B74" s="92" t="s">
        <v>91</v>
      </c>
      <c r="C74" s="92">
        <v>6580</v>
      </c>
      <c r="G74" s="92" t="s">
        <v>54</v>
      </c>
      <c r="H74" s="92">
        <v>7693</v>
      </c>
    </row>
    <row r="75" spans="2:14" ht="15.75" hidden="1" customHeight="1" x14ac:dyDescent="0.25">
      <c r="B75" s="92" t="s">
        <v>64</v>
      </c>
      <c r="C75" s="92">
        <v>6444</v>
      </c>
      <c r="G75" s="92" t="s">
        <v>51</v>
      </c>
      <c r="H75" s="92">
        <v>7488</v>
      </c>
    </row>
    <row r="76" spans="2:14" ht="15.75" hidden="1" customHeight="1" x14ac:dyDescent="0.25">
      <c r="B76" s="92" t="s">
        <v>29</v>
      </c>
      <c r="C76" s="92">
        <v>4916</v>
      </c>
      <c r="G76" s="92" t="s">
        <v>91</v>
      </c>
      <c r="H76" s="92">
        <v>7017</v>
      </c>
    </row>
    <row r="77" spans="2:14" ht="15.75" hidden="1" customHeight="1" x14ac:dyDescent="0.25">
      <c r="B77" s="92" t="s">
        <v>129</v>
      </c>
      <c r="C77" s="92">
        <v>4634</v>
      </c>
      <c r="G77" s="92" t="s">
        <v>129</v>
      </c>
      <c r="H77" s="92">
        <v>5917</v>
      </c>
    </row>
    <row r="78" spans="2:14" ht="15.75" hidden="1" customHeight="1" x14ac:dyDescent="0.25">
      <c r="B78" s="92" t="s">
        <v>55</v>
      </c>
      <c r="C78" s="92">
        <v>4301</v>
      </c>
      <c r="G78" s="92" t="s">
        <v>64</v>
      </c>
      <c r="H78" s="92">
        <v>5757</v>
      </c>
    </row>
    <row r="79" spans="2:14" ht="15.75" hidden="1" customHeight="1" x14ac:dyDescent="0.25">
      <c r="B79" s="92" t="s">
        <v>95</v>
      </c>
      <c r="C79" s="92">
        <v>3787</v>
      </c>
      <c r="G79" s="92" t="s">
        <v>171</v>
      </c>
      <c r="H79" s="92">
        <v>4893</v>
      </c>
    </row>
    <row r="80" spans="2:14" ht="15.75" hidden="1" customHeight="1" x14ac:dyDescent="0.25">
      <c r="B80" s="92" t="s">
        <v>124</v>
      </c>
      <c r="C80" s="92">
        <v>3588</v>
      </c>
      <c r="G80" s="92" t="s">
        <v>62</v>
      </c>
      <c r="H80" s="92">
        <v>4869</v>
      </c>
    </row>
    <row r="81" spans="2:8" ht="15.75" hidden="1" customHeight="1" x14ac:dyDescent="0.25">
      <c r="B81" s="92" t="s">
        <v>74</v>
      </c>
      <c r="C81" s="92">
        <v>3378</v>
      </c>
      <c r="G81" s="92" t="s">
        <v>145</v>
      </c>
      <c r="H81" s="92">
        <v>4773</v>
      </c>
    </row>
    <row r="82" spans="2:8" ht="15.75" hidden="1" customHeight="1" x14ac:dyDescent="0.25">
      <c r="B82" s="92" t="s">
        <v>47</v>
      </c>
      <c r="C82" s="92">
        <v>3282</v>
      </c>
      <c r="G82" s="92" t="s">
        <v>47</v>
      </c>
      <c r="H82" s="92">
        <v>4757</v>
      </c>
    </row>
    <row r="83" spans="2:8" ht="15.75" hidden="1" customHeight="1" x14ac:dyDescent="0.25">
      <c r="B83" s="92" t="s">
        <v>111</v>
      </c>
      <c r="C83" s="92">
        <v>3196</v>
      </c>
      <c r="G83" s="92" t="s">
        <v>147</v>
      </c>
      <c r="H83" s="92">
        <v>4395</v>
      </c>
    </row>
    <row r="84" spans="2:8" ht="15.75" hidden="1" customHeight="1" x14ac:dyDescent="0.25">
      <c r="B84" s="92" t="s">
        <v>167</v>
      </c>
      <c r="C84" s="92">
        <v>2542</v>
      </c>
      <c r="G84" s="92" t="s">
        <v>158</v>
      </c>
      <c r="H84" s="92">
        <v>4081</v>
      </c>
    </row>
    <row r="85" spans="2:8" ht="15.75" hidden="1" customHeight="1" x14ac:dyDescent="0.25">
      <c r="B85" s="92" t="s">
        <v>22</v>
      </c>
      <c r="C85" s="92">
        <v>2523</v>
      </c>
      <c r="G85" s="92" t="s">
        <v>55</v>
      </c>
      <c r="H85" s="92">
        <v>4000</v>
      </c>
    </row>
    <row r="86" spans="2:8" ht="15.75" hidden="1" customHeight="1" x14ac:dyDescent="0.25">
      <c r="B86" s="92" t="s">
        <v>137</v>
      </c>
      <c r="C86" s="92">
        <v>2363</v>
      </c>
      <c r="G86" s="92" t="s">
        <v>92</v>
      </c>
      <c r="H86" s="92">
        <v>3907</v>
      </c>
    </row>
    <row r="87" spans="2:8" ht="15.75" hidden="1" customHeight="1" x14ac:dyDescent="0.25">
      <c r="B87" s="92" t="s">
        <v>145</v>
      </c>
      <c r="C87" s="92">
        <v>2336</v>
      </c>
      <c r="G87" s="92" t="s">
        <v>111</v>
      </c>
      <c r="H87" s="92">
        <v>3860</v>
      </c>
    </row>
    <row r="88" spans="2:8" ht="15.75" hidden="1" customHeight="1" x14ac:dyDescent="0.25">
      <c r="B88" s="92" t="s">
        <v>62</v>
      </c>
      <c r="C88" s="92">
        <v>1996</v>
      </c>
      <c r="G88" s="92" t="s">
        <v>22</v>
      </c>
      <c r="H88" s="92">
        <v>3807</v>
      </c>
    </row>
    <row r="89" spans="2:8" ht="15.75" hidden="1" customHeight="1" x14ac:dyDescent="0.25">
      <c r="B89" s="92" t="s">
        <v>120</v>
      </c>
      <c r="C89" s="92">
        <v>1836</v>
      </c>
      <c r="G89" s="92" t="s">
        <v>153</v>
      </c>
      <c r="H89" s="92">
        <v>3502</v>
      </c>
    </row>
    <row r="90" spans="2:8" ht="15.75" hidden="1" customHeight="1" x14ac:dyDescent="0.25">
      <c r="B90" s="92" t="s">
        <v>84</v>
      </c>
      <c r="C90" s="92">
        <v>1761</v>
      </c>
      <c r="G90" s="92" t="s">
        <v>135</v>
      </c>
      <c r="H90" s="92">
        <v>3256</v>
      </c>
    </row>
    <row r="91" spans="2:8" ht="15.75" hidden="1" customHeight="1" x14ac:dyDescent="0.25">
      <c r="B91" s="92" t="s">
        <v>63</v>
      </c>
      <c r="C91" s="92">
        <v>1614</v>
      </c>
      <c r="G91" s="92" t="s">
        <v>165</v>
      </c>
      <c r="H91" s="92">
        <v>3212</v>
      </c>
    </row>
    <row r="92" spans="2:8" ht="15.75" hidden="1" customHeight="1" x14ac:dyDescent="0.25">
      <c r="B92" s="92" t="s">
        <v>135</v>
      </c>
      <c r="C92" s="92">
        <v>1582</v>
      </c>
      <c r="G92" s="92" t="s">
        <v>27</v>
      </c>
      <c r="H92" s="92">
        <v>3102</v>
      </c>
    </row>
    <row r="93" spans="2:8" ht="15.75" hidden="1" customHeight="1" x14ac:dyDescent="0.25">
      <c r="B93" s="92" t="s">
        <v>27</v>
      </c>
      <c r="C93" s="92">
        <v>1531</v>
      </c>
      <c r="G93" s="92" t="s">
        <v>84</v>
      </c>
      <c r="H93" s="92">
        <v>2642</v>
      </c>
    </row>
    <row r="94" spans="2:8" ht="15.75" hidden="1" customHeight="1" x14ac:dyDescent="0.25">
      <c r="B94" s="92" t="s">
        <v>18</v>
      </c>
      <c r="C94" s="92">
        <v>1517</v>
      </c>
      <c r="G94" s="92" t="s">
        <v>133</v>
      </c>
      <c r="H94" s="92">
        <v>2527</v>
      </c>
    </row>
    <row r="95" spans="2:8" ht="15.75" hidden="1" customHeight="1" x14ac:dyDescent="0.25">
      <c r="B95" s="92" t="s">
        <v>92</v>
      </c>
      <c r="C95" s="92">
        <v>1238</v>
      </c>
      <c r="G95" s="92" t="s">
        <v>78</v>
      </c>
      <c r="H95" s="92">
        <v>2364</v>
      </c>
    </row>
    <row r="96" spans="2:8" ht="15.75" hidden="1" customHeight="1" x14ac:dyDescent="0.25">
      <c r="B96" s="92" t="s">
        <v>147</v>
      </c>
      <c r="C96" s="92">
        <v>1001</v>
      </c>
      <c r="G96" s="92" t="s">
        <v>170</v>
      </c>
      <c r="H96" s="92">
        <v>2087</v>
      </c>
    </row>
    <row r="97" spans="2:8" ht="15.75" hidden="1" customHeight="1" x14ac:dyDescent="0.25">
      <c r="B97" s="92" t="s">
        <v>36</v>
      </c>
      <c r="C97" s="92">
        <v>952</v>
      </c>
      <c r="G97" s="92" t="s">
        <v>74</v>
      </c>
      <c r="H97" s="92">
        <v>2072</v>
      </c>
    </row>
    <row r="98" spans="2:8" ht="15.75" hidden="1" customHeight="1" x14ac:dyDescent="0.25">
      <c r="B98" s="92" t="s">
        <v>165</v>
      </c>
      <c r="C98" s="92">
        <v>931</v>
      </c>
      <c r="G98" s="92" t="s">
        <v>90</v>
      </c>
      <c r="H98" s="92">
        <v>1955</v>
      </c>
    </row>
    <row r="99" spans="2:8" ht="15.75" hidden="1" customHeight="1" x14ac:dyDescent="0.25">
      <c r="B99" s="92" t="s">
        <v>153</v>
      </c>
      <c r="C99" s="92">
        <v>890</v>
      </c>
      <c r="G99" s="92" t="s">
        <v>167</v>
      </c>
      <c r="H99" s="92">
        <v>1930</v>
      </c>
    </row>
    <row r="100" spans="2:8" ht="15.75" hidden="1" customHeight="1" x14ac:dyDescent="0.25">
      <c r="B100" s="92" t="s">
        <v>170</v>
      </c>
      <c r="C100" s="92">
        <v>756</v>
      </c>
      <c r="G100" s="92" t="s">
        <v>100</v>
      </c>
      <c r="H100" s="92">
        <v>1913</v>
      </c>
    </row>
    <row r="101" spans="2:8" ht="15.75" hidden="1" customHeight="1" x14ac:dyDescent="0.25">
      <c r="B101" s="92" t="s">
        <v>118</v>
      </c>
      <c r="C101" s="92">
        <v>722</v>
      </c>
      <c r="G101" s="92" t="s">
        <v>120</v>
      </c>
      <c r="H101" s="92">
        <v>1840</v>
      </c>
    </row>
    <row r="102" spans="2:8" ht="15.75" hidden="1" customHeight="1" x14ac:dyDescent="0.25">
      <c r="B102" s="92" t="s">
        <v>171</v>
      </c>
      <c r="C102" s="92">
        <v>716</v>
      </c>
      <c r="G102" s="92" t="s">
        <v>85</v>
      </c>
      <c r="H102" s="92">
        <v>1836</v>
      </c>
    </row>
    <row r="103" spans="2:8" ht="15.75" hidden="1" customHeight="1" x14ac:dyDescent="0.25">
      <c r="B103" s="92" t="s">
        <v>100</v>
      </c>
      <c r="C103" s="92">
        <v>713</v>
      </c>
      <c r="G103" s="92" t="s">
        <v>125</v>
      </c>
      <c r="H103" s="92">
        <v>1589</v>
      </c>
    </row>
    <row r="104" spans="2:8" ht="15.75" hidden="1" customHeight="1" x14ac:dyDescent="0.25">
      <c r="B104" s="92" t="s">
        <v>73</v>
      </c>
      <c r="C104" s="92">
        <v>707</v>
      </c>
      <c r="G104" s="92" t="s">
        <v>63</v>
      </c>
      <c r="H104" s="92">
        <v>1435</v>
      </c>
    </row>
    <row r="105" spans="2:8" ht="15.75" hidden="1" customHeight="1" x14ac:dyDescent="0.25">
      <c r="B105" s="92" t="s">
        <v>85</v>
      </c>
      <c r="C105" s="92">
        <v>641</v>
      </c>
      <c r="G105" s="92" t="s">
        <v>103</v>
      </c>
      <c r="H105" s="92">
        <v>1368</v>
      </c>
    </row>
    <row r="106" spans="2:8" ht="15.75" hidden="1" customHeight="1" x14ac:dyDescent="0.25">
      <c r="B106" s="92" t="s">
        <v>75</v>
      </c>
      <c r="C106" s="92">
        <v>638</v>
      </c>
      <c r="G106" s="92" t="s">
        <v>18</v>
      </c>
      <c r="H106" s="92">
        <v>1352</v>
      </c>
    </row>
    <row r="107" spans="2:8" ht="15.75" hidden="1" customHeight="1" x14ac:dyDescent="0.25">
      <c r="B107" s="92" t="s">
        <v>104</v>
      </c>
      <c r="C107" s="92">
        <v>626</v>
      </c>
      <c r="G107" s="92" t="s">
        <v>118</v>
      </c>
      <c r="H107" s="92">
        <v>1254</v>
      </c>
    </row>
    <row r="108" spans="2:8" ht="15.75" hidden="1" customHeight="1" x14ac:dyDescent="0.25">
      <c r="B108" s="92" t="s">
        <v>78</v>
      </c>
      <c r="C108" s="92">
        <v>563</v>
      </c>
      <c r="G108" s="92" t="s">
        <v>137</v>
      </c>
      <c r="H108" s="92">
        <v>1060</v>
      </c>
    </row>
    <row r="109" spans="2:8" ht="15.75" hidden="1" customHeight="1" x14ac:dyDescent="0.25">
      <c r="B109" s="92" t="s">
        <v>128</v>
      </c>
      <c r="C109" s="92">
        <v>560</v>
      </c>
      <c r="G109" s="92" t="s">
        <v>73</v>
      </c>
      <c r="H109" s="92">
        <v>889</v>
      </c>
    </row>
    <row r="110" spans="2:8" ht="15.75" hidden="1" customHeight="1" x14ac:dyDescent="0.25">
      <c r="B110" s="92" t="s">
        <v>125</v>
      </c>
      <c r="C110" s="92">
        <v>533</v>
      </c>
      <c r="G110" s="92" t="s">
        <v>36</v>
      </c>
      <c r="H110" s="92">
        <v>886</v>
      </c>
    </row>
    <row r="111" spans="2:8" ht="15.75" hidden="1" customHeight="1" x14ac:dyDescent="0.25">
      <c r="B111" s="92" t="s">
        <v>49</v>
      </c>
      <c r="C111" s="92">
        <v>498</v>
      </c>
      <c r="G111" s="92" t="s">
        <v>144</v>
      </c>
      <c r="H111" s="92">
        <v>804</v>
      </c>
    </row>
    <row r="112" spans="2:8" ht="15.75" hidden="1" customHeight="1" x14ac:dyDescent="0.25">
      <c r="B112" s="92" t="s">
        <v>144</v>
      </c>
      <c r="C112" s="92">
        <v>484</v>
      </c>
      <c r="G112" s="92" t="s">
        <v>95</v>
      </c>
      <c r="H112" s="92">
        <v>771</v>
      </c>
    </row>
    <row r="113" spans="2:8" ht="15.75" hidden="1" customHeight="1" x14ac:dyDescent="0.25">
      <c r="B113" s="92" t="s">
        <v>151</v>
      </c>
      <c r="C113" s="92">
        <v>410</v>
      </c>
      <c r="G113" s="92" t="s">
        <v>169</v>
      </c>
      <c r="H113" s="92">
        <v>646</v>
      </c>
    </row>
    <row r="114" spans="2:8" ht="15.75" hidden="1" customHeight="1" x14ac:dyDescent="0.25">
      <c r="B114" s="92" t="s">
        <v>99</v>
      </c>
      <c r="C114" s="92">
        <v>375</v>
      </c>
      <c r="G114" s="92" t="s">
        <v>114</v>
      </c>
      <c r="H114" s="92">
        <v>499</v>
      </c>
    </row>
    <row r="115" spans="2:8" ht="15.75" hidden="1" customHeight="1" x14ac:dyDescent="0.25">
      <c r="B115" s="92" t="s">
        <v>90</v>
      </c>
      <c r="C115" s="92">
        <v>320</v>
      </c>
      <c r="G115" s="92" t="s">
        <v>123</v>
      </c>
      <c r="H115" s="92">
        <v>454</v>
      </c>
    </row>
    <row r="116" spans="2:8" ht="15.75" hidden="1" customHeight="1" x14ac:dyDescent="0.25">
      <c r="B116" s="92" t="s">
        <v>77</v>
      </c>
      <c r="C116" s="92">
        <v>311</v>
      </c>
      <c r="G116" s="92" t="s">
        <v>75</v>
      </c>
      <c r="H116" s="92">
        <v>454</v>
      </c>
    </row>
    <row r="117" spans="2:8" ht="15.75" hidden="1" customHeight="1" x14ac:dyDescent="0.25">
      <c r="B117" s="92" t="s">
        <v>134</v>
      </c>
      <c r="C117" s="92">
        <v>276</v>
      </c>
      <c r="G117" s="92" t="s">
        <v>172</v>
      </c>
      <c r="H117" s="92">
        <v>437</v>
      </c>
    </row>
    <row r="118" spans="2:8" ht="15.75" hidden="1" customHeight="1" x14ac:dyDescent="0.25">
      <c r="B118" s="92" t="s">
        <v>133</v>
      </c>
      <c r="C118" s="92">
        <v>265</v>
      </c>
      <c r="G118" s="92" t="s">
        <v>108</v>
      </c>
      <c r="H118" s="92">
        <v>386</v>
      </c>
    </row>
    <row r="119" spans="2:8" ht="15.75" hidden="1" customHeight="1" x14ac:dyDescent="0.25">
      <c r="B119" s="92" t="s">
        <v>123</v>
      </c>
      <c r="C119" s="92">
        <v>232</v>
      </c>
      <c r="G119" s="92" t="s">
        <v>138</v>
      </c>
      <c r="H119" s="92">
        <v>382</v>
      </c>
    </row>
    <row r="120" spans="2:8" ht="15.75" hidden="1" customHeight="1" x14ac:dyDescent="0.25">
      <c r="B120" s="92" t="s">
        <v>136</v>
      </c>
      <c r="C120" s="92">
        <v>225</v>
      </c>
      <c r="G120" s="92" t="s">
        <v>49</v>
      </c>
      <c r="H120" s="92">
        <v>364</v>
      </c>
    </row>
    <row r="121" spans="2:8" ht="15.75" hidden="1" customHeight="1" x14ac:dyDescent="0.25">
      <c r="B121" s="92" t="s">
        <v>166</v>
      </c>
      <c r="C121" s="92">
        <v>224</v>
      </c>
      <c r="G121" s="92" t="s">
        <v>157</v>
      </c>
      <c r="H121" s="92">
        <v>360</v>
      </c>
    </row>
    <row r="122" spans="2:8" ht="15.75" hidden="1" customHeight="1" x14ac:dyDescent="0.25">
      <c r="B122" s="92" t="s">
        <v>58</v>
      </c>
      <c r="C122" s="92">
        <v>210</v>
      </c>
      <c r="G122" s="92" t="s">
        <v>77</v>
      </c>
      <c r="H122" s="92">
        <v>349</v>
      </c>
    </row>
    <row r="123" spans="2:8" ht="15.75" hidden="1" customHeight="1" x14ac:dyDescent="0.25">
      <c r="B123" s="92" t="s">
        <v>83</v>
      </c>
      <c r="C123" s="92">
        <v>196</v>
      </c>
      <c r="G123" s="92" t="s">
        <v>104</v>
      </c>
      <c r="H123" s="92">
        <v>335</v>
      </c>
    </row>
    <row r="124" spans="2:8" ht="15.75" hidden="1" customHeight="1" x14ac:dyDescent="0.25">
      <c r="B124" s="92" t="s">
        <v>169</v>
      </c>
      <c r="C124" s="92">
        <v>175</v>
      </c>
      <c r="G124" s="92" t="s">
        <v>164</v>
      </c>
      <c r="H124" s="92">
        <v>304</v>
      </c>
    </row>
    <row r="125" spans="2:8" ht="15.75" hidden="1" customHeight="1" x14ac:dyDescent="0.25">
      <c r="B125" s="92" t="s">
        <v>93</v>
      </c>
      <c r="C125" s="92">
        <v>161</v>
      </c>
      <c r="G125" s="92" t="s">
        <v>136</v>
      </c>
      <c r="H125" s="92">
        <v>303</v>
      </c>
    </row>
    <row r="126" spans="2:8" ht="15.75" hidden="1" customHeight="1" x14ac:dyDescent="0.25">
      <c r="B126" s="92" t="s">
        <v>172</v>
      </c>
      <c r="C126" s="92">
        <v>136</v>
      </c>
      <c r="G126" s="92" t="s">
        <v>42</v>
      </c>
      <c r="H126" s="92">
        <v>293</v>
      </c>
    </row>
    <row r="127" spans="2:8" ht="15.75" hidden="1" customHeight="1" x14ac:dyDescent="0.25">
      <c r="B127" s="92" t="s">
        <v>114</v>
      </c>
      <c r="C127" s="92">
        <v>128</v>
      </c>
      <c r="G127" s="92" t="s">
        <v>76</v>
      </c>
      <c r="H127" s="92">
        <v>273</v>
      </c>
    </row>
    <row r="128" spans="2:8" ht="15.75" hidden="1" customHeight="1" x14ac:dyDescent="0.25">
      <c r="B128" s="92" t="s">
        <v>57</v>
      </c>
      <c r="C128" s="92">
        <v>127</v>
      </c>
      <c r="G128" s="92" t="s">
        <v>106</v>
      </c>
      <c r="H128" s="92">
        <v>261</v>
      </c>
    </row>
    <row r="129" spans="2:8" ht="15.75" hidden="1" customHeight="1" x14ac:dyDescent="0.25">
      <c r="B129" s="92" t="s">
        <v>157</v>
      </c>
      <c r="C129" s="92">
        <v>111</v>
      </c>
      <c r="G129" s="92" t="s">
        <v>44</v>
      </c>
      <c r="H129" s="92">
        <v>237</v>
      </c>
    </row>
    <row r="130" spans="2:8" ht="15.75" hidden="1" customHeight="1" x14ac:dyDescent="0.25">
      <c r="B130" s="92" t="s">
        <v>162</v>
      </c>
      <c r="C130" s="92">
        <v>78</v>
      </c>
      <c r="G130" s="92" t="s">
        <v>35</v>
      </c>
      <c r="H130" s="92">
        <v>237</v>
      </c>
    </row>
    <row r="131" spans="2:8" ht="15.75" hidden="1" customHeight="1" x14ac:dyDescent="0.25">
      <c r="B131" s="92" t="s">
        <v>65</v>
      </c>
      <c r="C131" s="92">
        <v>75</v>
      </c>
      <c r="G131" s="92" t="s">
        <v>33</v>
      </c>
      <c r="H131" s="92">
        <v>233</v>
      </c>
    </row>
    <row r="132" spans="2:8" ht="15.75" hidden="1" customHeight="1" x14ac:dyDescent="0.25">
      <c r="B132" s="92" t="s">
        <v>168</v>
      </c>
      <c r="C132" s="92">
        <v>75</v>
      </c>
      <c r="G132" s="92" t="s">
        <v>83</v>
      </c>
      <c r="H132" s="92">
        <v>182</v>
      </c>
    </row>
    <row r="133" spans="2:8" ht="15.75" hidden="1" customHeight="1" x14ac:dyDescent="0.25">
      <c r="B133" s="92" t="s">
        <v>119</v>
      </c>
      <c r="C133" s="92">
        <v>72</v>
      </c>
      <c r="G133" s="92" t="s">
        <v>128</v>
      </c>
      <c r="H133" s="92">
        <v>177</v>
      </c>
    </row>
    <row r="134" spans="2:8" ht="15.75" hidden="1" customHeight="1" x14ac:dyDescent="0.25">
      <c r="B134" s="92" t="s">
        <v>143</v>
      </c>
      <c r="C134" s="92">
        <v>68</v>
      </c>
      <c r="G134" s="92" t="s">
        <v>134</v>
      </c>
      <c r="H134" s="92">
        <v>177</v>
      </c>
    </row>
    <row r="135" spans="2:8" ht="15.75" hidden="1" customHeight="1" x14ac:dyDescent="0.25">
      <c r="B135" s="92" t="s">
        <v>154</v>
      </c>
      <c r="C135" s="92">
        <v>66</v>
      </c>
      <c r="G135" s="92" t="s">
        <v>139</v>
      </c>
      <c r="H135" s="92">
        <v>151</v>
      </c>
    </row>
    <row r="136" spans="2:8" ht="15.75" hidden="1" customHeight="1" x14ac:dyDescent="0.25">
      <c r="B136" s="92" t="s">
        <v>164</v>
      </c>
      <c r="C136" s="92">
        <v>65</v>
      </c>
      <c r="G136" s="92" t="s">
        <v>87</v>
      </c>
      <c r="H136" s="92">
        <v>148</v>
      </c>
    </row>
    <row r="137" spans="2:8" ht="15.75" hidden="1" customHeight="1" x14ac:dyDescent="0.25">
      <c r="B137" s="92" t="s">
        <v>138</v>
      </c>
      <c r="C137" s="92">
        <v>64</v>
      </c>
      <c r="G137" s="92" t="s">
        <v>93</v>
      </c>
      <c r="H137" s="92">
        <v>148</v>
      </c>
    </row>
    <row r="138" spans="2:8" ht="15.75" hidden="1" customHeight="1" x14ac:dyDescent="0.25">
      <c r="B138" s="92" t="s">
        <v>33</v>
      </c>
      <c r="C138" s="92">
        <v>60</v>
      </c>
      <c r="G138" s="92" t="s">
        <v>142</v>
      </c>
      <c r="H138" s="92">
        <v>142</v>
      </c>
    </row>
    <row r="139" spans="2:8" ht="15.75" hidden="1" customHeight="1" x14ac:dyDescent="0.25">
      <c r="B139" s="92" t="s">
        <v>87</v>
      </c>
      <c r="C139" s="92">
        <v>58</v>
      </c>
      <c r="G139" s="92" t="s">
        <v>58</v>
      </c>
      <c r="H139" s="92">
        <v>137</v>
      </c>
    </row>
    <row r="140" spans="2:8" ht="15.75" hidden="1" customHeight="1" x14ac:dyDescent="0.25">
      <c r="B140" s="92" t="s">
        <v>132</v>
      </c>
      <c r="C140" s="92">
        <v>54</v>
      </c>
      <c r="G140" s="92" t="s">
        <v>107</v>
      </c>
      <c r="H140" s="92">
        <v>137</v>
      </c>
    </row>
    <row r="141" spans="2:8" ht="15.75" hidden="1" customHeight="1" x14ac:dyDescent="0.25">
      <c r="B141" s="92" t="s">
        <v>61</v>
      </c>
      <c r="C141" s="92">
        <v>50</v>
      </c>
      <c r="G141" s="92" t="s">
        <v>65</v>
      </c>
      <c r="H141" s="92">
        <v>122</v>
      </c>
    </row>
    <row r="142" spans="2:8" ht="15.75" hidden="1" customHeight="1" x14ac:dyDescent="0.25">
      <c r="B142" s="92" t="s">
        <v>142</v>
      </c>
      <c r="C142" s="92">
        <v>46</v>
      </c>
      <c r="G142" s="92" t="s">
        <v>46</v>
      </c>
      <c r="H142" s="92">
        <v>112</v>
      </c>
    </row>
    <row r="143" spans="2:8" ht="15.75" hidden="1" customHeight="1" x14ac:dyDescent="0.25">
      <c r="B143" s="92" t="s">
        <v>46</v>
      </c>
      <c r="C143" s="92">
        <v>45</v>
      </c>
      <c r="G143" s="92" t="s">
        <v>40</v>
      </c>
      <c r="H143" s="92">
        <v>88</v>
      </c>
    </row>
    <row r="144" spans="2:8" ht="15.75" hidden="1" customHeight="1" x14ac:dyDescent="0.25">
      <c r="B144" s="92" t="s">
        <v>103</v>
      </c>
      <c r="C144" s="92">
        <v>45</v>
      </c>
      <c r="G144" s="92" t="s">
        <v>57</v>
      </c>
      <c r="H144" s="92">
        <v>83</v>
      </c>
    </row>
    <row r="145" spans="2:8" ht="15.75" hidden="1" customHeight="1" x14ac:dyDescent="0.25">
      <c r="B145" s="92" t="s">
        <v>44</v>
      </c>
      <c r="C145" s="92">
        <v>44</v>
      </c>
      <c r="G145" s="92" t="s">
        <v>119</v>
      </c>
      <c r="H145" s="92">
        <v>81</v>
      </c>
    </row>
    <row r="146" spans="2:8" ht="15.75" hidden="1" customHeight="1" x14ac:dyDescent="0.25">
      <c r="B146" s="92" t="s">
        <v>35</v>
      </c>
      <c r="C146" s="92">
        <v>43</v>
      </c>
      <c r="G146" s="92" t="s">
        <v>152</v>
      </c>
      <c r="H146" s="92">
        <v>79</v>
      </c>
    </row>
    <row r="147" spans="2:8" ht="15.75" hidden="1" customHeight="1" x14ac:dyDescent="0.25">
      <c r="B147" s="92" t="s">
        <v>156</v>
      </c>
      <c r="C147" s="92">
        <v>39</v>
      </c>
      <c r="G147" s="92" t="s">
        <v>162</v>
      </c>
      <c r="H147" s="92">
        <v>79</v>
      </c>
    </row>
    <row r="148" spans="2:8" ht="15.75" hidden="1" customHeight="1" x14ac:dyDescent="0.25">
      <c r="B148" s="92" t="s">
        <v>139</v>
      </c>
      <c r="C148" s="92">
        <v>35</v>
      </c>
      <c r="G148" s="92" t="s">
        <v>154</v>
      </c>
      <c r="H148" s="92">
        <v>74</v>
      </c>
    </row>
    <row r="149" spans="2:8" ht="15.75" hidden="1" customHeight="1" x14ac:dyDescent="0.25">
      <c r="B149" s="92" t="s">
        <v>108</v>
      </c>
      <c r="C149" s="92">
        <v>33</v>
      </c>
      <c r="G149" s="92" t="s">
        <v>48</v>
      </c>
      <c r="H149" s="92">
        <v>62</v>
      </c>
    </row>
    <row r="150" spans="2:8" ht="15.75" hidden="1" customHeight="1" x14ac:dyDescent="0.25">
      <c r="B150" s="92" t="s">
        <v>76</v>
      </c>
      <c r="C150" s="92">
        <v>33</v>
      </c>
      <c r="G150" s="92" t="s">
        <v>41</v>
      </c>
      <c r="H150" s="92">
        <v>55</v>
      </c>
    </row>
    <row r="151" spans="2:8" ht="15.75" hidden="1" customHeight="1" x14ac:dyDescent="0.25">
      <c r="B151" s="92" t="s">
        <v>41</v>
      </c>
      <c r="C151" s="92">
        <v>31</v>
      </c>
      <c r="G151" s="92" t="s">
        <v>166</v>
      </c>
      <c r="H151" s="92">
        <v>47</v>
      </c>
    </row>
    <row r="152" spans="2:8" ht="15.75" hidden="1" customHeight="1" x14ac:dyDescent="0.25">
      <c r="B152" s="92" t="s">
        <v>106</v>
      </c>
      <c r="C152" s="92">
        <v>27</v>
      </c>
      <c r="G152" s="92" t="s">
        <v>148</v>
      </c>
      <c r="H152" s="92">
        <v>46</v>
      </c>
    </row>
    <row r="153" spans="2:8" ht="15.75" hidden="1" customHeight="1" x14ac:dyDescent="0.25">
      <c r="B153" s="92" t="s">
        <v>67</v>
      </c>
      <c r="C153" s="92">
        <v>26</v>
      </c>
      <c r="G153" s="92" t="s">
        <v>86</v>
      </c>
      <c r="H153" s="92">
        <v>44</v>
      </c>
    </row>
    <row r="154" spans="2:8" ht="15.75" hidden="1" customHeight="1" x14ac:dyDescent="0.25">
      <c r="B154" s="92" t="s">
        <v>146</v>
      </c>
      <c r="C154" s="92">
        <v>24</v>
      </c>
      <c r="G154" s="92" t="s">
        <v>143</v>
      </c>
      <c r="H154" s="92">
        <v>37</v>
      </c>
    </row>
    <row r="155" spans="2:8" ht="15.75" hidden="1" customHeight="1" x14ac:dyDescent="0.25">
      <c r="B155" s="92" t="s">
        <v>45</v>
      </c>
      <c r="C155" s="92">
        <v>21</v>
      </c>
      <c r="G155" s="92" t="s">
        <v>34</v>
      </c>
      <c r="H155" s="92">
        <v>36</v>
      </c>
    </row>
    <row r="156" spans="2:8" ht="15.75" hidden="1" customHeight="1" x14ac:dyDescent="0.25">
      <c r="B156" s="92" t="s">
        <v>148</v>
      </c>
      <c r="C156" s="92">
        <v>20</v>
      </c>
      <c r="G156" s="92" t="s">
        <v>132</v>
      </c>
      <c r="H156" s="92">
        <v>35</v>
      </c>
    </row>
    <row r="157" spans="2:8" ht="15.75" hidden="1" customHeight="1" x14ac:dyDescent="0.25">
      <c r="B157" s="92" t="s">
        <v>141</v>
      </c>
      <c r="C157" s="92">
        <v>20</v>
      </c>
      <c r="G157" s="92" t="s">
        <v>126</v>
      </c>
      <c r="H157" s="92">
        <v>34</v>
      </c>
    </row>
    <row r="158" spans="2:8" ht="15.75" hidden="1" customHeight="1" x14ac:dyDescent="0.25">
      <c r="B158" s="92" t="s">
        <v>42</v>
      </c>
      <c r="C158" s="92">
        <v>19</v>
      </c>
      <c r="G158" s="92" t="s">
        <v>168</v>
      </c>
      <c r="H158" s="92">
        <v>32</v>
      </c>
    </row>
    <row r="159" spans="2:8" ht="15.75" hidden="1" customHeight="1" x14ac:dyDescent="0.25">
      <c r="B159" s="92" t="s">
        <v>109</v>
      </c>
      <c r="C159" s="92">
        <v>18</v>
      </c>
      <c r="G159" s="92" t="s">
        <v>67</v>
      </c>
      <c r="H159" s="92">
        <v>29</v>
      </c>
    </row>
    <row r="160" spans="2:8" ht="15.75" hidden="1" customHeight="1" x14ac:dyDescent="0.25">
      <c r="B160" s="92" t="s">
        <v>155</v>
      </c>
      <c r="C160" s="92">
        <v>17</v>
      </c>
      <c r="G160" s="92" t="s">
        <v>160</v>
      </c>
      <c r="H160" s="92">
        <v>27</v>
      </c>
    </row>
    <row r="161" spans="2:8" ht="15.75" hidden="1" customHeight="1" x14ac:dyDescent="0.25">
      <c r="B161" s="92" t="s">
        <v>79</v>
      </c>
      <c r="C161" s="92">
        <v>16</v>
      </c>
      <c r="G161" s="92" t="s">
        <v>163</v>
      </c>
      <c r="H161" s="92">
        <v>27</v>
      </c>
    </row>
    <row r="162" spans="2:8" ht="15.75" hidden="1" customHeight="1" x14ac:dyDescent="0.25">
      <c r="B162" s="92" t="s">
        <v>86</v>
      </c>
      <c r="C162" s="92">
        <v>15</v>
      </c>
      <c r="G162" s="92" t="s">
        <v>146</v>
      </c>
      <c r="H162" s="92">
        <v>26</v>
      </c>
    </row>
    <row r="163" spans="2:8" ht="15.75" hidden="1" customHeight="1" x14ac:dyDescent="0.25">
      <c r="B163" s="92" t="s">
        <v>89</v>
      </c>
      <c r="C163" s="92">
        <v>13</v>
      </c>
      <c r="G163" s="92" t="s">
        <v>89</v>
      </c>
      <c r="H163" s="92">
        <v>26</v>
      </c>
    </row>
    <row r="164" spans="2:8" ht="15.75" hidden="1" customHeight="1" x14ac:dyDescent="0.25">
      <c r="B164" s="92" t="s">
        <v>102</v>
      </c>
      <c r="C164" s="92">
        <v>13</v>
      </c>
      <c r="G164" s="92" t="s">
        <v>140</v>
      </c>
      <c r="H164" s="92">
        <v>25</v>
      </c>
    </row>
    <row r="165" spans="2:8" ht="15.75" hidden="1" customHeight="1" x14ac:dyDescent="0.25">
      <c r="B165" s="92" t="s">
        <v>38</v>
      </c>
      <c r="C165" s="92">
        <v>12</v>
      </c>
      <c r="G165" s="92" t="s">
        <v>70</v>
      </c>
      <c r="H165" s="92">
        <v>24</v>
      </c>
    </row>
    <row r="166" spans="2:8" ht="15.75" hidden="1" customHeight="1" x14ac:dyDescent="0.25">
      <c r="B166" s="92" t="s">
        <v>70</v>
      </c>
      <c r="C166" s="92">
        <v>12</v>
      </c>
      <c r="G166" s="92" t="s">
        <v>151</v>
      </c>
      <c r="H166" s="92">
        <v>23</v>
      </c>
    </row>
    <row r="167" spans="2:8" ht="15.75" hidden="1" customHeight="1" x14ac:dyDescent="0.25">
      <c r="B167" s="92" t="s">
        <v>40</v>
      </c>
      <c r="C167" s="92">
        <v>10</v>
      </c>
      <c r="G167" s="92" t="s">
        <v>109</v>
      </c>
      <c r="H167" s="92">
        <v>23</v>
      </c>
    </row>
    <row r="168" spans="2:8" ht="15.75" hidden="1" customHeight="1" x14ac:dyDescent="0.25">
      <c r="B168" s="92" t="s">
        <v>107</v>
      </c>
      <c r="C168" s="92">
        <v>10</v>
      </c>
      <c r="G168" s="92" t="s">
        <v>38</v>
      </c>
      <c r="H168" s="92">
        <v>21</v>
      </c>
    </row>
    <row r="169" spans="2:8" ht="15.75" hidden="1" customHeight="1" x14ac:dyDescent="0.25">
      <c r="B169" s="92" t="s">
        <v>72</v>
      </c>
      <c r="C169" s="92">
        <v>9</v>
      </c>
      <c r="G169" s="92" t="s">
        <v>79</v>
      </c>
      <c r="H169" s="92">
        <v>20</v>
      </c>
    </row>
    <row r="170" spans="2:8" ht="15.75" hidden="1" customHeight="1" x14ac:dyDescent="0.25">
      <c r="B170" s="92" t="s">
        <v>34</v>
      </c>
      <c r="C170" s="92">
        <v>9</v>
      </c>
      <c r="G170" s="92" t="s">
        <v>110</v>
      </c>
      <c r="H170" s="92">
        <v>15</v>
      </c>
    </row>
    <row r="171" spans="2:8" ht="15.75" hidden="1" customHeight="1" x14ac:dyDescent="0.25">
      <c r="B171" s="92" t="s">
        <v>126</v>
      </c>
      <c r="C171" s="92">
        <v>8</v>
      </c>
      <c r="G171" s="92" t="s">
        <v>37</v>
      </c>
      <c r="H171" s="92">
        <v>15</v>
      </c>
    </row>
    <row r="172" spans="2:8" ht="15.75" hidden="1" customHeight="1" x14ac:dyDescent="0.25">
      <c r="B172" s="92" t="s">
        <v>152</v>
      </c>
      <c r="C172" s="92">
        <v>8</v>
      </c>
      <c r="G172" s="92" t="s">
        <v>105</v>
      </c>
      <c r="H172" s="92">
        <v>13</v>
      </c>
    </row>
    <row r="173" spans="2:8" ht="15.75" hidden="1" customHeight="1" x14ac:dyDescent="0.25">
      <c r="B173" s="92" t="s">
        <v>140</v>
      </c>
      <c r="C173" s="92">
        <v>8</v>
      </c>
      <c r="G173" s="92" t="s">
        <v>81</v>
      </c>
      <c r="H173" s="92">
        <v>12</v>
      </c>
    </row>
    <row r="174" spans="2:8" ht="15.75" hidden="1" customHeight="1" x14ac:dyDescent="0.25">
      <c r="B174" s="92" t="s">
        <v>110</v>
      </c>
      <c r="C174" s="92">
        <v>7</v>
      </c>
      <c r="G174" s="92" t="s">
        <v>53</v>
      </c>
      <c r="H174" s="92">
        <v>12</v>
      </c>
    </row>
    <row r="175" spans="2:8" ht="15.75" hidden="1" customHeight="1" x14ac:dyDescent="0.25">
      <c r="B175" s="92" t="s">
        <v>81</v>
      </c>
      <c r="C175" s="92">
        <v>7</v>
      </c>
      <c r="G175" s="92" t="s">
        <v>43</v>
      </c>
      <c r="H175" s="92">
        <v>11</v>
      </c>
    </row>
    <row r="176" spans="2:8" ht="15.75" hidden="1" customHeight="1" x14ac:dyDescent="0.25">
      <c r="B176" s="92" t="s">
        <v>48</v>
      </c>
      <c r="C176" s="92">
        <v>7</v>
      </c>
      <c r="G176" s="92" t="s">
        <v>113</v>
      </c>
      <c r="H176" s="92">
        <v>9</v>
      </c>
    </row>
    <row r="177" spans="2:8" ht="15.75" hidden="1" customHeight="1" x14ac:dyDescent="0.25">
      <c r="B177" s="92" t="s">
        <v>43</v>
      </c>
      <c r="C177" s="92">
        <v>6</v>
      </c>
      <c r="G177" s="92" t="s">
        <v>127</v>
      </c>
      <c r="H177" s="92">
        <v>9</v>
      </c>
    </row>
    <row r="178" spans="2:8" ht="15.75" hidden="1" customHeight="1" x14ac:dyDescent="0.25">
      <c r="B178" s="92" t="s">
        <v>163</v>
      </c>
      <c r="C178" s="92">
        <v>5</v>
      </c>
      <c r="G178" s="92" t="s">
        <v>68</v>
      </c>
      <c r="H178" s="92">
        <v>9</v>
      </c>
    </row>
    <row r="179" spans="2:8" ht="15.75" hidden="1" customHeight="1" x14ac:dyDescent="0.25">
      <c r="B179" s="92" t="s">
        <v>113</v>
      </c>
      <c r="C179" s="92">
        <v>5</v>
      </c>
      <c r="G179" s="92" t="s">
        <v>141</v>
      </c>
      <c r="H179" s="92">
        <v>8</v>
      </c>
    </row>
    <row r="180" spans="2:8" ht="15.75" hidden="1" customHeight="1" x14ac:dyDescent="0.25">
      <c r="B180" s="92" t="s">
        <v>127</v>
      </c>
      <c r="C180" s="92">
        <v>5</v>
      </c>
      <c r="G180" s="92" t="s">
        <v>155</v>
      </c>
      <c r="H180" s="92">
        <v>7</v>
      </c>
    </row>
    <row r="181" spans="2:8" ht="15.75" hidden="1" customHeight="1" x14ac:dyDescent="0.25">
      <c r="B181" s="92" t="s">
        <v>131</v>
      </c>
      <c r="C181" s="92">
        <v>5</v>
      </c>
      <c r="G181" s="92" t="s">
        <v>96</v>
      </c>
      <c r="H181" s="92">
        <v>7</v>
      </c>
    </row>
    <row r="182" spans="2:8" ht="15.75" hidden="1" customHeight="1" x14ac:dyDescent="0.25">
      <c r="B182" s="92" t="s">
        <v>37</v>
      </c>
      <c r="C182" s="92">
        <v>4</v>
      </c>
      <c r="G182" s="92" t="s">
        <v>61</v>
      </c>
      <c r="H182" s="92">
        <v>5</v>
      </c>
    </row>
    <row r="183" spans="2:8" ht="15.75" hidden="1" customHeight="1" x14ac:dyDescent="0.25">
      <c r="B183" s="92" t="s">
        <v>105</v>
      </c>
      <c r="C183" s="92">
        <v>4</v>
      </c>
      <c r="G183" s="92" t="s">
        <v>45</v>
      </c>
      <c r="H183" s="92">
        <v>5</v>
      </c>
    </row>
    <row r="184" spans="2:8" ht="15.75" hidden="1" customHeight="1" x14ac:dyDescent="0.25">
      <c r="B184" s="92" t="s">
        <v>96</v>
      </c>
      <c r="C184" s="92">
        <v>4</v>
      </c>
      <c r="G184" s="92" t="s">
        <v>149</v>
      </c>
      <c r="H184" s="92">
        <v>3</v>
      </c>
    </row>
    <row r="185" spans="2:8" ht="15.75" hidden="1" customHeight="1" x14ac:dyDescent="0.25">
      <c r="B185" s="92" t="s">
        <v>53</v>
      </c>
      <c r="C185" s="92">
        <v>3</v>
      </c>
      <c r="G185" s="92" t="s">
        <v>112</v>
      </c>
      <c r="H185" s="92">
        <v>2</v>
      </c>
    </row>
    <row r="186" spans="2:8" ht="15.75" hidden="1" customHeight="1" x14ac:dyDescent="0.25">
      <c r="B186" s="92" t="s">
        <v>101</v>
      </c>
      <c r="C186" s="92">
        <v>3</v>
      </c>
      <c r="G186" s="92" t="s">
        <v>156</v>
      </c>
      <c r="H186" s="92">
        <v>2</v>
      </c>
    </row>
    <row r="187" spans="2:8" ht="15.75" hidden="1" customHeight="1" x14ac:dyDescent="0.25">
      <c r="B187" s="92" t="s">
        <v>112</v>
      </c>
      <c r="C187" s="92">
        <v>3</v>
      </c>
      <c r="G187" s="92" t="s">
        <v>117</v>
      </c>
      <c r="H187" s="92">
        <v>2</v>
      </c>
    </row>
    <row r="188" spans="2:8" ht="15.75" hidden="1" customHeight="1" x14ac:dyDescent="0.25">
      <c r="B188" s="92" t="s">
        <v>115</v>
      </c>
      <c r="C188" s="92">
        <v>2</v>
      </c>
      <c r="G188" s="92" t="s">
        <v>122</v>
      </c>
      <c r="H188" s="92">
        <v>2</v>
      </c>
    </row>
    <row r="189" spans="2:8" ht="15.75" hidden="1" customHeight="1" x14ac:dyDescent="0.25">
      <c r="B189" s="92" t="s">
        <v>68</v>
      </c>
      <c r="C189" s="92">
        <v>2</v>
      </c>
      <c r="G189" s="92" t="s">
        <v>50</v>
      </c>
      <c r="H189" s="92">
        <v>2</v>
      </c>
    </row>
    <row r="190" spans="2:8" ht="15.75" hidden="1" customHeight="1" x14ac:dyDescent="0.25">
      <c r="B190" s="92" t="s">
        <v>39</v>
      </c>
      <c r="C190" s="92">
        <v>2</v>
      </c>
      <c r="G190" s="92" t="s">
        <v>102</v>
      </c>
      <c r="H190" s="92">
        <v>2</v>
      </c>
    </row>
    <row r="191" spans="2:8" ht="15.75" hidden="1" customHeight="1" x14ac:dyDescent="0.25">
      <c r="B191" s="92" t="s">
        <v>66</v>
      </c>
      <c r="C191" s="92">
        <v>1</v>
      </c>
      <c r="G191" s="92" t="s">
        <v>101</v>
      </c>
      <c r="H191" s="92">
        <v>2</v>
      </c>
    </row>
    <row r="192" spans="2:8" ht="15.75" hidden="1" customHeight="1" x14ac:dyDescent="0.25">
      <c r="B192" s="92" t="s">
        <v>117</v>
      </c>
      <c r="C192" s="92">
        <v>1</v>
      </c>
      <c r="G192" s="92" t="s">
        <v>159</v>
      </c>
      <c r="H192" s="92">
        <v>1</v>
      </c>
    </row>
    <row r="193" spans="2:8" ht="15.75" hidden="1" customHeight="1" x14ac:dyDescent="0.25">
      <c r="B193" s="92" t="s">
        <v>82</v>
      </c>
      <c r="C193" s="92">
        <v>1</v>
      </c>
      <c r="G193" s="92" t="s">
        <v>66</v>
      </c>
      <c r="H193" s="92">
        <v>1</v>
      </c>
    </row>
    <row r="194" spans="2:8" ht="15.75" hidden="1" customHeight="1" x14ac:dyDescent="0.25">
      <c r="B194" s="92" t="s">
        <v>50</v>
      </c>
      <c r="C194" s="92">
        <v>0.63300000000000001</v>
      </c>
      <c r="G194" s="92" t="s">
        <v>115</v>
      </c>
      <c r="H194" s="92">
        <v>1</v>
      </c>
    </row>
    <row r="195" spans="2:8" ht="15.75" hidden="1" customHeight="1" x14ac:dyDescent="0.25">
      <c r="B195" s="92" t="s">
        <v>97</v>
      </c>
      <c r="C195" s="92">
        <v>0.55430000000000001</v>
      </c>
      <c r="G195" s="92" t="s">
        <v>97</v>
      </c>
      <c r="H195" s="92">
        <v>1</v>
      </c>
    </row>
    <row r="196" spans="2:8" ht="15.75" hidden="1" customHeight="1" x14ac:dyDescent="0.25">
      <c r="B196" s="92" t="s">
        <v>69</v>
      </c>
      <c r="C196" s="92">
        <v>0.51910000000000001</v>
      </c>
      <c r="G196" s="92" t="s">
        <v>39</v>
      </c>
      <c r="H196" s="92">
        <v>0.96379999999999999</v>
      </c>
    </row>
    <row r="197" spans="2:8" ht="15.75" hidden="1" customHeight="1" x14ac:dyDescent="0.25">
      <c r="B197" s="92" t="s">
        <v>122</v>
      </c>
      <c r="C197" s="92">
        <v>0.49220000000000003</v>
      </c>
      <c r="G197" s="92" t="s">
        <v>72</v>
      </c>
      <c r="H197" s="92">
        <v>0.90629999999999999</v>
      </c>
    </row>
    <row r="198" spans="2:8" ht="15.75" hidden="1" customHeight="1" x14ac:dyDescent="0.25">
      <c r="B198" s="92" t="s">
        <v>149</v>
      </c>
      <c r="C198" s="92">
        <v>0.4264</v>
      </c>
      <c r="G198" s="92" t="s">
        <v>52</v>
      </c>
      <c r="H198" s="92">
        <v>0.89410000000000001</v>
      </c>
    </row>
    <row r="199" spans="2:8" ht="15.75" hidden="1" customHeight="1" x14ac:dyDescent="0.25">
      <c r="B199" s="92" t="s">
        <v>159</v>
      </c>
      <c r="C199" s="92">
        <v>0.36820000000000003</v>
      </c>
      <c r="G199" s="92" t="s">
        <v>82</v>
      </c>
      <c r="H199" s="92">
        <v>0.68130000000000002</v>
      </c>
    </row>
    <row r="200" spans="2:8" ht="15.75" hidden="1" customHeight="1" x14ac:dyDescent="0.25">
      <c r="B200" s="92" t="s">
        <v>150</v>
      </c>
      <c r="C200" s="92">
        <v>0.2591</v>
      </c>
      <c r="G200" s="92" t="s">
        <v>131</v>
      </c>
      <c r="H200" s="92">
        <v>0.58460000000000001</v>
      </c>
    </row>
    <row r="201" spans="2:8" ht="15.75" hidden="1" customHeight="1" x14ac:dyDescent="0.25">
      <c r="B201" s="92" t="s">
        <v>160</v>
      </c>
      <c r="C201" s="92">
        <v>0.14080000000000001</v>
      </c>
      <c r="G201" s="92" t="s">
        <v>121</v>
      </c>
      <c r="H201" s="92">
        <v>0.48530000000000001</v>
      </c>
    </row>
    <row r="202" spans="2:8" ht="15.75" hidden="1" customHeight="1" x14ac:dyDescent="0.25">
      <c r="B202" s="92" t="s">
        <v>121</v>
      </c>
      <c r="C202" s="92">
        <v>4.0099999999999997E-2</v>
      </c>
      <c r="G202" s="92" t="s">
        <v>150</v>
      </c>
      <c r="H202" s="92">
        <v>0.20760000000000001</v>
      </c>
    </row>
    <row r="203" spans="2:8" ht="15.75" hidden="1" customHeight="1" x14ac:dyDescent="0.25">
      <c r="B203" s="92" t="s">
        <v>52</v>
      </c>
      <c r="C203" s="92">
        <v>3.8600000000000002E-2</v>
      </c>
      <c r="G203" s="92" t="s">
        <v>69</v>
      </c>
      <c r="H203" s="92">
        <v>0.12770000000000001</v>
      </c>
    </row>
    <row r="204" spans="2:8" ht="15.75" hidden="1" customHeight="1" x14ac:dyDescent="0.25"/>
    <row r="205" spans="2:8" ht="15.75" hidden="1" customHeight="1" x14ac:dyDescent="0.25"/>
    <row r="206" spans="2:8" ht="15.75" customHeight="1" x14ac:dyDescent="0.25"/>
    <row r="207" spans="2:8" ht="15.75" customHeight="1" x14ac:dyDescent="0.25"/>
    <row r="208" spans="2: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sheetData>
  <sheetProtection algorithmName="SHA-512" hashValue="0rmFRqsQUNwA+7aWpruhJ+oY5+2HM/numnzNdFazQzdznFJbTg1JO2viJ9Lk0oPKRzM1JPikv2Yzv7kfqz5OUQ==" saltValue="oCKdj15ivKYH9gy1ArGf4Q==" spinCount="100000" sheet="1" scenarios="1"/>
  <sortState ref="Q41:Q60">
    <sortCondition ref="Q60"/>
  </sortState>
  <mergeCells count="2">
    <mergeCell ref="A1:W2"/>
    <mergeCell ref="X1:Z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Summary Table_Children</vt:lpstr>
      <vt:lpstr>PMTCT coverage</vt:lpstr>
      <vt:lpstr>PMTCT regimen</vt:lpstr>
      <vt:lpstr>New Infects_trend</vt:lpstr>
      <vt:lpstr>PMTCT_GP_NI-reduction</vt:lpstr>
      <vt:lpstr>PMTCT coverage vs. NI </vt:lpstr>
      <vt:lpstr>PMTCT-MTCT Rates_ESAR</vt:lpstr>
      <vt:lpstr>PMTCT-MTCT Rates_ESAR2</vt:lpstr>
      <vt:lpstr>HIV Pop_0-14</vt:lpstr>
      <vt:lpstr>HIV Pop_0-14_All Regions</vt:lpstr>
      <vt:lpstr>HIV Pop_0-14_ESAR</vt:lpstr>
      <vt:lpstr>HIV Pop_age distribution</vt:lpstr>
      <vt:lpstr>New Infects_0-14</vt:lpstr>
      <vt:lpstr>New Infections_0-14_All reg</vt:lpstr>
      <vt:lpstr>New Infections_0-14_ESAR</vt:lpstr>
      <vt:lpstr>AIDS Deaths_0-14</vt:lpstr>
      <vt:lpstr>AIDS Death_0-14_All Regions</vt:lpstr>
      <vt:lpstr>AIDS Deaths_0-14_ESAR</vt:lpstr>
      <vt:lpstr>AIDS Deaths_age distribution</vt:lpstr>
      <vt:lpstr>PMTCT_NI</vt:lpstr>
      <vt:lpstr>PMTCT cascade</vt:lpstr>
      <vt:lpstr>PedART coverage vs. Deaths</vt:lpstr>
      <vt:lpstr>PMTCT_PedART_All Regions</vt:lpstr>
      <vt:lpstr>PMTCT_PedART_ESAR</vt:lpstr>
      <vt:lpstr>PedART_AdultsChildren_LMIC</vt:lpstr>
      <vt:lpstr>PedART_AdultsChildren_Reg</vt:lpstr>
      <vt:lpstr>ART Gap</vt:lpstr>
      <vt:lpstr>PMTCT_EID_All Regions</vt:lpstr>
      <vt:lpstr>EID_GP</vt:lpstr>
      <vt:lpstr>PMTCT_InfantARVs_All Regions</vt:lpstr>
      <vt:lpstr>Infant ARVs_GP</vt:lpstr>
      <vt:lpstr>PMTCT_CTX_All Regions</vt:lpstr>
      <vt:lpstr>CTX_GP</vt:lpstr>
      <vt:lpstr>DPT_EID</vt:lpstr>
      <vt:lpstr>Summary Table_Ados</vt:lpstr>
      <vt:lpstr>HIV Pop_10-19</vt:lpstr>
      <vt:lpstr>HIV Pop_10-19_All Regions</vt:lpstr>
      <vt:lpstr>HIV Pop_10-19_ESAR</vt:lpstr>
      <vt:lpstr>New Infects_15-19</vt:lpstr>
      <vt:lpstr>New Infections_15-19_AllRegs</vt:lpstr>
      <vt:lpstr>New Infections_15-19_ESAR</vt:lpstr>
      <vt:lpstr>NI_ESAR_2000v2015</vt:lpstr>
      <vt:lpstr>New Infects trend_ados</vt:lpstr>
      <vt:lpstr>New Infects trend_ados_ESAR</vt:lpstr>
      <vt:lpstr>AIDS Deaths_by age groups</vt:lpstr>
      <vt:lpstr>AIDS Deaths_by age grps_ESAR</vt:lpstr>
      <vt:lpstr>AIDS Deaths_10-19</vt:lpstr>
      <vt:lpstr>AIDS Death_10-19_All Region</vt:lpstr>
      <vt:lpstr>AIDS Death_10-19_ESAR</vt:lpstr>
      <vt:lpstr>Adolescent ART coverage</vt:lpstr>
      <vt:lpstr>Comp_Know</vt:lpstr>
      <vt:lpstr>Mult Partners_Condoms</vt:lpstr>
      <vt:lpstr>Testing by 12mos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2016-11-23T20:57:04Z</dcterms:modified>
</cp:coreProperties>
</file>